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6833" tabRatio="876" activeTab="1"/>
  </bookViews>
  <sheets>
    <sheet name="GENERALE 2009" sheetId="1" r:id="rId1"/>
    <sheet name="Liste" sheetId="2" r:id="rId2"/>
    <sheet name="SINDACO" sheetId="3" r:id="rId3"/>
    <sheet name="UDC" sheetId="4" r:id="rId4"/>
    <sheet name="MOLETA" sheetId="5" r:id="rId5"/>
    <sheet name="LAICI" sheetId="6" r:id="rId6"/>
    <sheet name="SINISTRA" sheetId="7" r:id="rId7"/>
    <sheet name="ITALIA VALORI" sheetId="8" r:id="rId8"/>
    <sheet name="partito DEMOCRATICO" sheetId="9" r:id="rId9"/>
    <sheet name="RIFONDAZIONE" sheetId="10" r:id="rId10"/>
    <sheet name="LEGA" sheetId="11" r:id="rId11"/>
    <sheet name="PDL" sheetId="12" r:id="rId12"/>
  </sheets>
  <definedNames>
    <definedName name="_xlnm.Print_Area" localSheetId="1">'Liste'!$A$1:$O$22</definedName>
    <definedName name="_xlnm.Print_Area" localSheetId="9">'RIFONDAZIONE'!$A:$IV</definedName>
  </definedNames>
  <calcPr fullCalcOnLoad="1"/>
</workbook>
</file>

<file path=xl/comments9.xml><?xml version="1.0" encoding="utf-8"?>
<comments xmlns="http://schemas.openxmlformats.org/spreadsheetml/2006/main">
  <authors>
    <author>Administrator</author>
  </authors>
  <commentList>
    <comment ref="N12" authorId="0">
      <text>
        <r>
          <rPr>
            <b/>
            <sz val="8"/>
            <rFont val="Tahoma"/>
            <family val="0"/>
          </rPr>
          <t>3 voti di preferenza in dubbio</t>
        </r>
      </text>
    </comment>
  </commentList>
</comments>
</file>

<file path=xl/sharedStrings.xml><?xml version="1.0" encoding="utf-8"?>
<sst xmlns="http://schemas.openxmlformats.org/spreadsheetml/2006/main" count="241" uniqueCount="176">
  <si>
    <t>UDC</t>
  </si>
  <si>
    <t>MOLETA</t>
  </si>
  <si>
    <t>LAICI</t>
  </si>
  <si>
    <t>SINISTRA</t>
  </si>
  <si>
    <t>ITALIA dei VALORI</t>
  </si>
  <si>
    <t>PARTITO DEMOCRATICO</t>
  </si>
  <si>
    <t>RIFONDAZIONE</t>
  </si>
  <si>
    <t>LEGA</t>
  </si>
  <si>
    <t>PDL</t>
  </si>
  <si>
    <r>
      <t>PARTITO</t>
    </r>
    <r>
      <rPr>
        <b/>
        <sz val="5"/>
        <rFont val="Arial"/>
        <family val="2"/>
      </rPr>
      <t xml:space="preserve"> DEMOCRATICO</t>
    </r>
  </si>
  <si>
    <t>TOTALE</t>
  </si>
  <si>
    <t xml:space="preserve">TOTALE   </t>
  </si>
  <si>
    <r>
      <t>NUMERO</t>
    </r>
    <r>
      <rPr>
        <b/>
        <sz val="5"/>
        <rFont val="Arial"/>
        <family val="2"/>
      </rPr>
      <t xml:space="preserve">    di SEGGIO</t>
    </r>
  </si>
  <si>
    <t>ITALIA DEI VALORI</t>
  </si>
  <si>
    <t>PREVIATI VITTORIO</t>
  </si>
  <si>
    <t>RICCI ANNA MARIA</t>
  </si>
  <si>
    <t>ZARDI PAOLO</t>
  </si>
  <si>
    <t>COVEZZI ADRIANO</t>
  </si>
  <si>
    <t>FOLEGATTI GABRIELLA</t>
  </si>
  <si>
    <t>GILLI GIUSEPPE</t>
  </si>
  <si>
    <t>GALANTINI RITA</t>
  </si>
  <si>
    <t>PASINATO SILVANO</t>
  </si>
  <si>
    <t>PEDOCCHI MARIA LUISA</t>
  </si>
  <si>
    <t>GOZZI GIULIO</t>
  </si>
  <si>
    <t>GIULIANO EDUARDO</t>
  </si>
  <si>
    <t>PAOLINI GIACOMO</t>
  </si>
  <si>
    <t>ORSINI FRANCA</t>
  </si>
  <si>
    <t>GRANDI ALESSANDRO</t>
  </si>
  <si>
    <t>MANTOVANI CLARA</t>
  </si>
  <si>
    <t>FINESSI LUCIO</t>
  </si>
  <si>
    <t>VERONESE LUANA</t>
  </si>
  <si>
    <t>MOSCA ANDREA</t>
  </si>
  <si>
    <t>BENETTI SIMONA</t>
  </si>
  <si>
    <t>RESCA ANDREA</t>
  </si>
  <si>
    <t>LECCIOLI MIRCO</t>
  </si>
  <si>
    <t>ARNOFFI ELENA</t>
  </si>
  <si>
    <t>GARANI ANGELO</t>
  </si>
  <si>
    <t>GIORI NICOLA</t>
  </si>
  <si>
    <t>LAVEZZI SARA</t>
  </si>
  <si>
    <t>VALSSAMOPULOS ALESSANDRO</t>
  </si>
  <si>
    <t>GIOVANNINI DIEGO</t>
  </si>
  <si>
    <t>TRIDOLI DALIDE</t>
  </si>
  <si>
    <t>RESCA LUIGI</t>
  </si>
  <si>
    <t>VENDEMIATI LAURA</t>
  </si>
  <si>
    <t>TUMIATI PAOLO</t>
  </si>
  <si>
    <t>CHIARABELLI CECILIA</t>
  </si>
  <si>
    <t>BELLINI GIANCARLO</t>
  </si>
  <si>
    <t>BELLINI PATRIZIA</t>
  </si>
  <si>
    <t>BELLISTRACCI ROBERTO</t>
  </si>
  <si>
    <t>BONAMICI RINO</t>
  </si>
  <si>
    <t>BONSI CLAUDIO</t>
  </si>
  <si>
    <t>CIRELLI VALERIO</t>
  </si>
  <si>
    <t>GNANI GIANFRANCO</t>
  </si>
  <si>
    <t>GRAZZI STEFANO</t>
  </si>
  <si>
    <t>TRAPELLA MARIO</t>
  </si>
  <si>
    <t>TUMIATI CHIARA</t>
  </si>
  <si>
    <t>TUMIATI DINO</t>
  </si>
  <si>
    <t>TUMIATI GIANNI</t>
  </si>
  <si>
    <t>VIOLA LINO</t>
  </si>
  <si>
    <t>ZIRONI GIULIANO</t>
  </si>
  <si>
    <t>PERELLI ELVIO</t>
  </si>
  <si>
    <t>VALIERI LIVIANA</t>
  </si>
  <si>
    <t>BONAZZI MAURO</t>
  </si>
  <si>
    <t>CATOZZI MASSIMILIANO</t>
  </si>
  <si>
    <t>COBIANCHI ALESSIA</t>
  </si>
  <si>
    <t>MAGNANI ANNA</t>
  </si>
  <si>
    <t>MASCELLANI ORIANO</t>
  </si>
  <si>
    <t>MINZONI GIUSEPPE</t>
  </si>
  <si>
    <t>MAZZOCCHI MASSIMO</t>
  </si>
  <si>
    <t>OSSI RAFFAELE</t>
  </si>
  <si>
    <t>PELATI CRISTIANO</t>
  </si>
  <si>
    <t>FERRARI MARCO</t>
  </si>
  <si>
    <t>MARANINI MASSIMO</t>
  </si>
  <si>
    <t>ROSSETTI DONATELLA</t>
  </si>
  <si>
    <t>GIULIANI GIULIANO</t>
  </si>
  <si>
    <t>DE SILVA GIAN CLEMENTE</t>
  </si>
  <si>
    <t>BERGAMINI NICOLA</t>
  </si>
  <si>
    <t>BISCARO PIERINO</t>
  </si>
  <si>
    <t>FERRETTI GRAZIELLA</t>
  </si>
  <si>
    <t>FARINELLI DANIELA</t>
  </si>
  <si>
    <t>PIGAIANI ANGELA</t>
  </si>
  <si>
    <t>TUROLA LUISA</t>
  </si>
  <si>
    <t>DANIELI FRANCO</t>
  </si>
  <si>
    <t>CALLEGARI VALERIA</t>
  </si>
  <si>
    <t>DANIELI ALEX</t>
  </si>
  <si>
    <t>MARANGONI MARCO</t>
  </si>
  <si>
    <t>GIULIANATI MARCO</t>
  </si>
  <si>
    <t>ZAPPATERRA ILARIO</t>
  </si>
  <si>
    <t>SELLERI DONATO</t>
  </si>
  <si>
    <t>AGNOLETTO ELENIA</t>
  </si>
  <si>
    <t>BARBONI ANDREA</t>
  </si>
  <si>
    <t>BERNESCHI MARTINA</t>
  </si>
  <si>
    <t>BERTELLI CHIARA</t>
  </si>
  <si>
    <t>BRAGHINI MAURIZIO</t>
  </si>
  <si>
    <t>CAVALLARI PAOLO</t>
  </si>
  <si>
    <t>CELATI DANIELA</t>
  </si>
  <si>
    <t>FEDOZZI ISABELLA</t>
  </si>
  <si>
    <t>FREGNA CHIARA</t>
  </si>
  <si>
    <t>MARZOLA VALENTINA</t>
  </si>
  <si>
    <t>MELLONI ANDREA</t>
  </si>
  <si>
    <t>PIGOZZI ALESSANDRA</t>
  </si>
  <si>
    <t>PIGOZZI MARCO</t>
  </si>
  <si>
    <t>RICCHIERI ILARIA</t>
  </si>
  <si>
    <t>TOSI ERMANNO</t>
  </si>
  <si>
    <t>TRAORE AICHETOU</t>
  </si>
  <si>
    <t>TRENTINI GUIDO</t>
  </si>
  <si>
    <t>VENTAGLIO LUCIO</t>
  </si>
  <si>
    <t>DALL'OLIO ANDREA</t>
  </si>
  <si>
    <t>CIRELLI ENRICO</t>
  </si>
  <si>
    <t>BENINI LIDIO</t>
  </si>
  <si>
    <t>BOSCOLO ADRIANO</t>
  </si>
  <si>
    <t>CASADIO ROSANA</t>
  </si>
  <si>
    <t>CAVALLARI PAOLA</t>
  </si>
  <si>
    <t>CAVALLARI SARA</t>
  </si>
  <si>
    <t>CIRELLI ARRIGO</t>
  </si>
  <si>
    <t>DALPASSO BEATRICE</t>
  </si>
  <si>
    <t>GALETTO FABIANO</t>
  </si>
  <si>
    <t>GNANI GIORGIO</t>
  </si>
  <si>
    <t>MARCHETTI GUIDO</t>
  </si>
  <si>
    <t>MARI LUIGI</t>
  </si>
  <si>
    <t>MUSACCI MARICA</t>
  </si>
  <si>
    <t>PECORARI TONINO</t>
  </si>
  <si>
    <t>RICCI ELVES</t>
  </si>
  <si>
    <t>RICCI GINO</t>
  </si>
  <si>
    <t>ROMAGNOLI VALERIA</t>
  </si>
  <si>
    <t>POSSANZA MAURO</t>
  </si>
  <si>
    <t>CREMONESI CARLA</t>
  </si>
  <si>
    <t>BERTELLI CARLO</t>
  </si>
  <si>
    <t>VERRI DANIELE</t>
  </si>
  <si>
    <t>BETTI PAOLO</t>
  </si>
  <si>
    <t>BENINI GUALFARDO</t>
  </si>
  <si>
    <t>BOTTONI SANDRA</t>
  </si>
  <si>
    <t>MIGLIARI BARBARA</t>
  </si>
  <si>
    <t>SCARANELLO SIMONETTA</t>
  </si>
  <si>
    <t>GIARDINI MARIA CHIARA</t>
  </si>
  <si>
    <t>BERTARELLI GILBERTO</t>
  </si>
  <si>
    <t>CAZZANTI MATTEO</t>
  </si>
  <si>
    <t>PAMBIANCHI VALENTINO</t>
  </si>
  <si>
    <t>CIRELLI BRUNA</t>
  </si>
  <si>
    <t>FORLANI CARLO</t>
  </si>
  <si>
    <t>FABBRI FEDERICA</t>
  </si>
  <si>
    <t>AMA' ALESSANDRO</t>
  </si>
  <si>
    <t>BORDIN MARTINA</t>
  </si>
  <si>
    <t>FIORI GIORGIO</t>
  </si>
  <si>
    <t>MACCAPANI SARA</t>
  </si>
  <si>
    <t>POLASTRI VITTORIO</t>
  </si>
  <si>
    <t>PAZZI GIANPAOLO</t>
  </si>
  <si>
    <t>MONTANARI LUCA</t>
  </si>
  <si>
    <t>PAMINI GIORGIO</t>
  </si>
  <si>
    <t>POLELLI GABRIELLA</t>
  </si>
  <si>
    <t>BARBIERI PAOLO</t>
  </si>
  <si>
    <t>GOBERTI GUIDO</t>
  </si>
  <si>
    <t>CORLI BENITO</t>
  </si>
  <si>
    <t>BERGAMINI FARA</t>
  </si>
  <si>
    <t>TADDIA ELIO</t>
  </si>
  <si>
    <t>BENINI PAOLINO</t>
  </si>
  <si>
    <t>BRUNI GIANNI</t>
  </si>
  <si>
    <t>GHADIR POUR JELOGUIR</t>
  </si>
  <si>
    <t>UNIONE DI CENTRO</t>
  </si>
  <si>
    <t>MORELLI RAFFAELE</t>
  </si>
  <si>
    <t>LEGA NORD</t>
  </si>
  <si>
    <t>AL MOLETA</t>
  </si>
  <si>
    <t>GRAFFEO GAETANO S.</t>
  </si>
  <si>
    <t>RIFONDAZIONE PARTITO COMUNISTA</t>
  </si>
  <si>
    <t>MANGOLINI LORENZO L.</t>
  </si>
  <si>
    <t>MODICA FRANCESCA M.</t>
  </si>
  <si>
    <t>POPOLO DELLA LIBERTA'</t>
  </si>
  <si>
    <t>seggio</t>
  </si>
  <si>
    <t>valore di lista</t>
  </si>
  <si>
    <t>individuale</t>
  </si>
  <si>
    <t>numero di lista</t>
  </si>
  <si>
    <t>3% =</t>
  </si>
  <si>
    <t>totale</t>
  </si>
  <si>
    <t>60% =</t>
  </si>
  <si>
    <t>Ordine</t>
  </si>
  <si>
    <r>
      <t>PARTITO</t>
    </r>
    <r>
      <rPr>
        <b/>
        <sz val="5"/>
        <rFont val="Arial Narrow"/>
        <family val="2"/>
      </rPr>
      <t xml:space="preserve"> DEMOCRATICO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</si>
</sst>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_-* #,##0.0_-;\-* #,##0.0_-;_-* &quot;-&quot;??_-;_-@_-"/>
    <numFmt numFmtId="168" formatCode="_-* #,##0_-;\-* #,##0_-;_-* &quot;-&quot;??_-;_-@_-"/>
  </numFmts>
  <fonts count="34">
    <font>
      <sz val="10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34"/>
      <name val="Arial"/>
      <family val="2"/>
    </font>
    <font>
      <b/>
      <sz val="8"/>
      <color indexed="3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9"/>
      <name val="Arial Narrow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 Narrow"/>
      <family val="2"/>
    </font>
    <font>
      <b/>
      <i/>
      <sz val="10"/>
      <name val="Arial Narrow"/>
      <family val="2"/>
    </font>
    <font>
      <b/>
      <sz val="9"/>
      <color indexed="8"/>
      <name val="Arial Narrow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 Narrow"/>
      <family val="2"/>
    </font>
    <font>
      <b/>
      <i/>
      <sz val="8"/>
      <color indexed="9"/>
      <name val="Arial"/>
      <family val="2"/>
    </font>
    <font>
      <b/>
      <i/>
      <sz val="8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b/>
      <sz val="16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right"/>
    </xf>
    <xf numFmtId="0" fontId="8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3" fillId="11" borderId="0" xfId="0" applyFont="1" applyFill="1" applyAlignment="1">
      <alignment horizontal="centerContinuous"/>
    </xf>
    <xf numFmtId="0" fontId="0" fillId="11" borderId="0" xfId="0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3" fillId="12" borderId="0" xfId="0" applyFont="1" applyFill="1" applyAlignment="1">
      <alignment horizontal="centerContinuous"/>
    </xf>
    <xf numFmtId="0" fontId="0" fillId="12" borderId="0" xfId="0" applyFill="1" applyAlignment="1">
      <alignment horizontal="centerContinuous"/>
    </xf>
    <xf numFmtId="0" fontId="3" fillId="13" borderId="0" xfId="0" applyFont="1" applyFill="1" applyAlignment="1">
      <alignment horizontal="centerContinuous"/>
    </xf>
    <xf numFmtId="0" fontId="0" fillId="13" borderId="0" xfId="0" applyFill="1" applyAlignment="1">
      <alignment horizontal="centerContinuous"/>
    </xf>
    <xf numFmtId="0" fontId="4" fillId="1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9" borderId="0" xfId="0" applyFont="1" applyFill="1" applyAlignment="1">
      <alignment horizontal="centerContinuous"/>
    </xf>
    <xf numFmtId="0" fontId="3" fillId="9" borderId="0" xfId="0" applyFont="1" applyFill="1" applyAlignment="1">
      <alignment horizontal="centerContinuous"/>
    </xf>
    <xf numFmtId="0" fontId="3" fillId="14" borderId="0" xfId="0" applyFont="1" applyFill="1" applyAlignment="1">
      <alignment horizontal="centerContinuous"/>
    </xf>
    <xf numFmtId="0" fontId="0" fillId="14" borderId="0" xfId="0" applyFill="1" applyAlignment="1">
      <alignment horizontal="centerContinuous"/>
    </xf>
    <xf numFmtId="0" fontId="12" fillId="11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13" borderId="3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5" borderId="0" xfId="0" applyFont="1" applyFill="1" applyAlignment="1">
      <alignment horizontal="centerContinuous"/>
    </xf>
    <xf numFmtId="0" fontId="5" fillId="15" borderId="0" xfId="0" applyFont="1" applyFill="1" applyAlignment="1">
      <alignment horizontal="centerContinuous"/>
    </xf>
    <xf numFmtId="0" fontId="3" fillId="15" borderId="3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7" fillId="5" borderId="6" xfId="0" applyFont="1" applyFill="1" applyBorder="1" applyAlignment="1">
      <alignment/>
    </xf>
    <xf numFmtId="0" fontId="0" fillId="11" borderId="0" xfId="0" applyFill="1" applyAlignment="1">
      <alignment/>
    </xf>
    <xf numFmtId="0" fontId="0" fillId="14" borderId="0" xfId="0" applyFill="1" applyAlignment="1">
      <alignment/>
    </xf>
    <xf numFmtId="0" fontId="5" fillId="5" borderId="0" xfId="0" applyFont="1" applyFill="1" applyAlignment="1">
      <alignment horizontal="centerContinuous"/>
    </xf>
    <xf numFmtId="0" fontId="6" fillId="5" borderId="0" xfId="0" applyFont="1" applyFill="1" applyAlignment="1">
      <alignment horizontal="centerContinuous"/>
    </xf>
    <xf numFmtId="0" fontId="0" fillId="13" borderId="0" xfId="0" applyFill="1" applyAlignment="1">
      <alignment/>
    </xf>
    <xf numFmtId="0" fontId="0" fillId="13" borderId="7" xfId="0" applyFill="1" applyBorder="1" applyAlignment="1">
      <alignment horizontal="centerContinuous"/>
    </xf>
    <xf numFmtId="0" fontId="3" fillId="13" borderId="8" xfId="0" applyFont="1" applyFill="1" applyBorder="1" applyAlignment="1">
      <alignment horizontal="centerContinuous"/>
    </xf>
    <xf numFmtId="0" fontId="0" fillId="13" borderId="9" xfId="0" applyFill="1" applyBorder="1" applyAlignment="1">
      <alignment horizontal="centerContinuous"/>
    </xf>
    <xf numFmtId="0" fontId="0" fillId="12" borderId="0" xfId="0" applyFill="1" applyAlignment="1">
      <alignment/>
    </xf>
    <xf numFmtId="0" fontId="3" fillId="12" borderId="8" xfId="0" applyFont="1" applyFill="1" applyBorder="1" applyAlignment="1">
      <alignment horizontal="centerContinuous" vertical="center"/>
    </xf>
    <xf numFmtId="0" fontId="0" fillId="12" borderId="7" xfId="0" applyFill="1" applyBorder="1" applyAlignment="1">
      <alignment horizontal="centerContinuous" vertical="center"/>
    </xf>
    <xf numFmtId="0" fontId="0" fillId="12" borderId="9" xfId="0" applyFill="1" applyBorder="1" applyAlignment="1">
      <alignment horizontal="centerContinuous" vertical="center"/>
    </xf>
    <xf numFmtId="0" fontId="12" fillId="9" borderId="8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2" fillId="15" borderId="8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left"/>
    </xf>
    <xf numFmtId="0" fontId="14" fillId="11" borderId="3" xfId="0" applyFont="1" applyFill="1" applyBorder="1" applyAlignment="1">
      <alignment horizontal="left"/>
    </xf>
    <xf numFmtId="0" fontId="19" fillId="13" borderId="3" xfId="0" applyFont="1" applyFill="1" applyBorder="1" applyAlignment="1">
      <alignment horizontal="left"/>
    </xf>
    <xf numFmtId="0" fontId="14" fillId="12" borderId="3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3" fontId="6" fillId="5" borderId="0" xfId="0" applyNumberFormat="1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4" fillId="9" borderId="3" xfId="0" applyFont="1" applyFill="1" applyBorder="1" applyAlignment="1">
      <alignment horizontal="left"/>
    </xf>
    <xf numFmtId="0" fontId="14" fillId="15" borderId="3" xfId="0" applyFont="1" applyFill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2" fillId="3" borderId="0" xfId="0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2" fillId="14" borderId="0" xfId="0" applyFont="1" applyFill="1" applyAlignment="1">
      <alignment horizontal="right"/>
    </xf>
    <xf numFmtId="0" fontId="12" fillId="11" borderId="0" xfId="0" applyFont="1" applyFill="1" applyAlignment="1">
      <alignment horizontal="right"/>
    </xf>
    <xf numFmtId="0" fontId="12" fillId="13" borderId="0" xfId="0" applyFont="1" applyFill="1" applyAlignment="1">
      <alignment horizontal="right"/>
    </xf>
    <xf numFmtId="0" fontId="12" fillId="1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9" borderId="8" xfId="0" applyFont="1" applyFill="1" applyBorder="1" applyAlignment="1">
      <alignment horizontal="right"/>
    </xf>
    <xf numFmtId="0" fontId="18" fillId="15" borderId="8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right"/>
    </xf>
    <xf numFmtId="0" fontId="12" fillId="14" borderId="0" xfId="0" applyFont="1" applyFill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12" fillId="9" borderId="0" xfId="0" applyFont="1" applyFill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2" fillId="10" borderId="0" xfId="0" applyFont="1" applyFill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25" fillId="11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12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0" fillId="9" borderId="8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0" fillId="15" borderId="8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20" fillId="14" borderId="8" xfId="0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20" fillId="11" borderId="0" xfId="0" applyFont="1" applyFill="1" applyAlignment="1">
      <alignment horizontal="center"/>
    </xf>
    <xf numFmtId="0" fontId="3" fillId="11" borderId="0" xfId="0" applyFont="1" applyFill="1" applyAlignment="1">
      <alignment/>
    </xf>
    <xf numFmtId="0" fontId="27" fillId="13" borderId="8" xfId="0" applyFont="1" applyFill="1" applyBorder="1" applyAlignment="1">
      <alignment horizontal="center"/>
    </xf>
    <xf numFmtId="0" fontId="3" fillId="1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164" fontId="0" fillId="0" borderId="0" xfId="17" applyNumberFormat="1" applyAlignment="1">
      <alignment/>
    </xf>
    <xf numFmtId="43" fontId="0" fillId="0" borderId="0" xfId="15" applyAlignment="1">
      <alignment/>
    </xf>
    <xf numFmtId="0" fontId="3" fillId="16" borderId="0" xfId="0" applyFont="1" applyFill="1" applyAlignment="1">
      <alignment/>
    </xf>
    <xf numFmtId="43" fontId="3" fillId="16" borderId="0" xfId="15" applyFont="1" applyFill="1" applyAlignment="1">
      <alignment/>
    </xf>
    <xf numFmtId="43" fontId="3" fillId="0" borderId="0" xfId="15" applyFont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15" applyFont="1" applyFill="1" applyAlignment="1">
      <alignment/>
    </xf>
    <xf numFmtId="43" fontId="0" fillId="0" borderId="0" xfId="15" applyFill="1" applyAlignment="1">
      <alignment/>
    </xf>
    <xf numFmtId="43" fontId="3" fillId="0" borderId="15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43" fontId="0" fillId="0" borderId="16" xfId="15" applyNumberFormat="1" applyFont="1" applyBorder="1" applyAlignment="1">
      <alignment/>
    </xf>
    <xf numFmtId="43" fontId="0" fillId="0" borderId="11" xfId="15" applyNumberFormat="1" applyFont="1" applyBorder="1" applyAlignment="1">
      <alignment/>
    </xf>
    <xf numFmtId="0" fontId="30" fillId="8" borderId="17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43" fontId="0" fillId="0" borderId="2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43" fontId="0" fillId="0" borderId="22" xfId="15" applyNumberFormat="1" applyFont="1" applyBorder="1" applyAlignment="1">
      <alignment/>
    </xf>
    <xf numFmtId="0" fontId="30" fillId="9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3" fillId="2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43" fontId="0" fillId="0" borderId="16" xfId="15" applyBorder="1" applyAlignment="1">
      <alignment/>
    </xf>
    <xf numFmtId="0" fontId="0" fillId="0" borderId="20" xfId="0" applyBorder="1" applyAlignment="1">
      <alignment horizontal="center"/>
    </xf>
    <xf numFmtId="43" fontId="0" fillId="0" borderId="22" xfId="15" applyBorder="1" applyAlignment="1">
      <alignment/>
    </xf>
    <xf numFmtId="43" fontId="0" fillId="0" borderId="3" xfId="15" applyBorder="1" applyAlignment="1">
      <alignment/>
    </xf>
    <xf numFmtId="43" fontId="0" fillId="0" borderId="23" xfId="15" applyBorder="1" applyAlignment="1">
      <alignment/>
    </xf>
    <xf numFmtId="0" fontId="0" fillId="17" borderId="17" xfId="0" applyFill="1" applyBorder="1" applyAlignment="1">
      <alignment horizontal="center"/>
    </xf>
    <xf numFmtId="43" fontId="0" fillId="17" borderId="19" xfId="15" applyFill="1" applyBorder="1" applyAlignment="1">
      <alignment/>
    </xf>
    <xf numFmtId="0" fontId="0" fillId="17" borderId="15" xfId="0" applyFill="1" applyBorder="1" applyAlignment="1">
      <alignment horizontal="center"/>
    </xf>
    <xf numFmtId="43" fontId="0" fillId="17" borderId="16" xfId="15" applyFill="1" applyBorder="1" applyAlignment="1">
      <alignment/>
    </xf>
    <xf numFmtId="0" fontId="0" fillId="18" borderId="17" xfId="0" applyFill="1" applyBorder="1" applyAlignment="1">
      <alignment horizontal="center"/>
    </xf>
    <xf numFmtId="43" fontId="0" fillId="18" borderId="19" xfId="15" applyFill="1" applyBorder="1" applyAlignment="1">
      <alignment/>
    </xf>
    <xf numFmtId="0" fontId="0" fillId="18" borderId="15" xfId="0" applyFill="1" applyBorder="1" applyAlignment="1">
      <alignment horizontal="center"/>
    </xf>
    <xf numFmtId="43" fontId="0" fillId="18" borderId="16" xfId="15" applyFill="1" applyBorder="1" applyAlignment="1">
      <alignment/>
    </xf>
    <xf numFmtId="0" fontId="3" fillId="16" borderId="3" xfId="0" applyFont="1" applyFill="1" applyBorder="1" applyAlignment="1">
      <alignment horizontal="center"/>
    </xf>
    <xf numFmtId="0" fontId="14" fillId="16" borderId="3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43" fontId="0" fillId="0" borderId="24" xfId="15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3" xfId="15" applyFill="1" applyBorder="1" applyAlignment="1">
      <alignment/>
    </xf>
    <xf numFmtId="43" fontId="3" fillId="4" borderId="11" xfId="15" applyNumberFormat="1" applyFont="1" applyFill="1" applyBorder="1" applyAlignment="1">
      <alignment/>
    </xf>
    <xf numFmtId="43" fontId="3" fillId="2" borderId="16" xfId="15" applyNumberFormat="1" applyFont="1" applyFill="1" applyBorder="1" applyAlignment="1">
      <alignment/>
    </xf>
    <xf numFmtId="0" fontId="31" fillId="19" borderId="18" xfId="0" applyFont="1" applyFill="1" applyBorder="1" applyAlignment="1">
      <alignment horizontal="center" vertical="center" wrapText="1"/>
    </xf>
    <xf numFmtId="43" fontId="3" fillId="19" borderId="11" xfId="15" applyNumberFormat="1" applyFont="1" applyFill="1" applyBorder="1" applyAlignment="1">
      <alignment/>
    </xf>
    <xf numFmtId="43" fontId="0" fillId="19" borderId="11" xfId="15" applyNumberFormat="1" applyFont="1" applyFill="1" applyBorder="1" applyAlignment="1">
      <alignment/>
    </xf>
    <xf numFmtId="0" fontId="0" fillId="15" borderId="0" xfId="0" applyFill="1" applyAlignment="1">
      <alignment/>
    </xf>
    <xf numFmtId="43" fontId="0" fillId="15" borderId="0" xfId="15" applyFill="1" applyAlignment="1">
      <alignment/>
    </xf>
    <xf numFmtId="0" fontId="33" fillId="15" borderId="19" xfId="0" applyFont="1" applyFill="1" applyBorder="1" applyAlignment="1">
      <alignment horizontal="center" vertical="center" wrapText="1"/>
    </xf>
    <xf numFmtId="43" fontId="3" fillId="15" borderId="16" xfId="15" applyNumberFormat="1" applyFont="1" applyFill="1" applyBorder="1" applyAlignment="1">
      <alignment/>
    </xf>
    <xf numFmtId="43" fontId="0" fillId="15" borderId="16" xfId="15" applyNumberFormat="1" applyFont="1" applyFill="1" applyBorder="1" applyAlignment="1">
      <alignment/>
    </xf>
    <xf numFmtId="43" fontId="3" fillId="9" borderId="15" xfId="15" applyNumberFormat="1" applyFont="1" applyFill="1" applyBorder="1" applyAlignment="1">
      <alignment/>
    </xf>
    <xf numFmtId="0" fontId="30" fillId="20" borderId="17" xfId="0" applyFont="1" applyFill="1" applyBorder="1" applyAlignment="1">
      <alignment horizontal="center" vertical="center" wrapText="1"/>
    </xf>
    <xf numFmtId="43" fontId="3" fillId="20" borderId="15" xfId="15" applyNumberFormat="1" applyFont="1" applyFill="1" applyBorder="1" applyAlignment="1">
      <alignment/>
    </xf>
    <xf numFmtId="0" fontId="25" fillId="21" borderId="19" xfId="0" applyFont="1" applyFill="1" applyBorder="1" applyAlignment="1">
      <alignment horizontal="center" vertical="center" wrapText="1"/>
    </xf>
    <xf numFmtId="43" fontId="3" fillId="21" borderId="16" xfId="15" applyNumberFormat="1" applyFont="1" applyFill="1" applyBorder="1" applyAlignment="1">
      <alignment/>
    </xf>
    <xf numFmtId="43" fontId="0" fillId="21" borderId="0" xfId="15" applyFont="1" applyFill="1" applyAlignment="1">
      <alignment/>
    </xf>
    <xf numFmtId="43" fontId="0" fillId="0" borderId="0" xfId="15" applyFont="1" applyAlignment="1">
      <alignment/>
    </xf>
    <xf numFmtId="0" fontId="0" fillId="19" borderId="0" xfId="0" applyFont="1" applyFill="1" applyAlignment="1">
      <alignment/>
    </xf>
    <xf numFmtId="43" fontId="0" fillId="19" borderId="0" xfId="15" applyFont="1" applyFill="1" applyAlignment="1">
      <alignment/>
    </xf>
    <xf numFmtId="0" fontId="0" fillId="15" borderId="0" xfId="0" applyFont="1" applyFill="1" applyAlignment="1">
      <alignment/>
    </xf>
    <xf numFmtId="43" fontId="0" fillId="15" borderId="0" xfId="15" applyFont="1" applyFill="1" applyAlignment="1">
      <alignment/>
    </xf>
    <xf numFmtId="0" fontId="0" fillId="21" borderId="0" xfId="0" applyFont="1" applyFill="1" applyAlignment="1">
      <alignment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3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4" borderId="14" xfId="0" applyFont="1" applyFill="1" applyBorder="1" applyAlignment="1">
      <alignment horizontal="center"/>
    </xf>
    <xf numFmtId="0" fontId="0" fillId="14" borderId="25" xfId="0" applyFill="1" applyBorder="1" applyAlignment="1">
      <alignment/>
    </xf>
    <xf numFmtId="0" fontId="0" fillId="14" borderId="26" xfId="0" applyFill="1" applyBorder="1" applyAlignment="1">
      <alignment/>
    </xf>
    <xf numFmtId="0" fontId="3" fillId="1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14" borderId="0" xfId="0" applyFont="1" applyFill="1" applyAlignment="1">
      <alignment horizontal="center" textRotation="90"/>
    </xf>
    <xf numFmtId="0" fontId="29" fillId="0" borderId="7" xfId="0" applyFont="1" applyBorder="1" applyAlignment="1">
      <alignment horizontal="center" textRotation="90"/>
    </xf>
    <xf numFmtId="0" fontId="12" fillId="11" borderId="14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center"/>
    </xf>
    <xf numFmtId="0" fontId="0" fillId="13" borderId="25" xfId="0" applyFill="1" applyBorder="1" applyAlignment="1">
      <alignment/>
    </xf>
    <xf numFmtId="0" fontId="0" fillId="13" borderId="26" xfId="0" applyFill="1" applyBorder="1" applyAlignment="1">
      <alignment/>
    </xf>
    <xf numFmtId="0" fontId="12" fillId="12" borderId="14" xfId="0" applyFont="1" applyFill="1" applyBorder="1" applyAlignment="1">
      <alignment horizontal="center"/>
    </xf>
    <xf numFmtId="0" fontId="0" fillId="12" borderId="25" xfId="0" applyFill="1" applyBorder="1" applyAlignment="1">
      <alignment/>
    </xf>
    <xf numFmtId="0" fontId="0" fillId="12" borderId="26" xfId="0" applyFill="1" applyBorder="1" applyAlignment="1">
      <alignment/>
    </xf>
    <xf numFmtId="0" fontId="12" fillId="3" borderId="14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/>
    </xf>
    <xf numFmtId="0" fontId="0" fillId="9" borderId="25" xfId="0" applyFill="1" applyBorder="1" applyAlignment="1">
      <alignment/>
    </xf>
    <xf numFmtId="0" fontId="0" fillId="9" borderId="26" xfId="0" applyFill="1" applyBorder="1" applyAlignment="1">
      <alignment/>
    </xf>
    <xf numFmtId="0" fontId="3" fillId="9" borderId="8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/>
    </xf>
    <xf numFmtId="0" fontId="0" fillId="10" borderId="25" xfId="0" applyFill="1" applyBorder="1" applyAlignment="1">
      <alignment/>
    </xf>
    <xf numFmtId="0" fontId="0" fillId="10" borderId="26" xfId="0" applyFill="1" applyBorder="1" applyAlignment="1">
      <alignment/>
    </xf>
    <xf numFmtId="0" fontId="3" fillId="10" borderId="8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38100</xdr:rowOff>
    </xdr:from>
    <xdr:to>
      <xdr:col>0</xdr:col>
      <xdr:colOff>571500</xdr:colOff>
      <xdr:row>3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276225" y="495300"/>
          <a:ext cx="28575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ySplit="1" topLeftCell="BM2" activePane="bottomLeft" state="frozen"/>
      <selection pane="topLeft" activeCell="A1" sqref="A1"/>
      <selection pane="bottomLeft" activeCell="B25" sqref="B25:C25"/>
    </sheetView>
  </sheetViews>
  <sheetFormatPr defaultColWidth="9.140625" defaultRowHeight="12.75"/>
  <cols>
    <col min="11" max="11" width="8.8515625" style="3" customWidth="1"/>
  </cols>
  <sheetData>
    <row r="1" spans="1:11" s="1" customFormat="1" ht="21.75">
      <c r="A1" s="1" t="s">
        <v>12</v>
      </c>
      <c r="B1" s="13" t="s">
        <v>0</v>
      </c>
      <c r="C1" s="12" t="s">
        <v>1</v>
      </c>
      <c r="D1" s="14" t="s">
        <v>2</v>
      </c>
      <c r="E1" s="27" t="s">
        <v>3</v>
      </c>
      <c r="F1" s="6" t="s">
        <v>4</v>
      </c>
      <c r="G1" s="5" t="s">
        <v>9</v>
      </c>
      <c r="H1" s="4" t="s">
        <v>6</v>
      </c>
      <c r="I1" s="15" t="s">
        <v>7</v>
      </c>
      <c r="J1" s="16" t="s">
        <v>8</v>
      </c>
      <c r="K1" s="11" t="s">
        <v>10</v>
      </c>
    </row>
    <row r="2" spans="1:11" ht="13.5">
      <c r="A2" s="2">
        <v>1</v>
      </c>
      <c r="B2" s="80">
        <v>14</v>
      </c>
      <c r="C2" s="81">
        <v>41</v>
      </c>
      <c r="D2" s="82">
        <v>6</v>
      </c>
      <c r="E2" s="83">
        <v>11</v>
      </c>
      <c r="F2" s="84">
        <v>19</v>
      </c>
      <c r="G2" s="85">
        <v>223</v>
      </c>
      <c r="H2" s="86">
        <v>16</v>
      </c>
      <c r="I2" s="87">
        <v>41</v>
      </c>
      <c r="J2" s="88">
        <v>121</v>
      </c>
      <c r="K2" s="57">
        <f>SUM(B2:J2)</f>
        <v>492</v>
      </c>
    </row>
    <row r="3" spans="1:11" ht="13.5">
      <c r="A3" s="2">
        <v>2</v>
      </c>
      <c r="B3" s="80">
        <v>26</v>
      </c>
      <c r="C3" s="81">
        <v>31</v>
      </c>
      <c r="D3" s="82">
        <v>8</v>
      </c>
      <c r="E3" s="83">
        <v>12</v>
      </c>
      <c r="F3" s="84">
        <v>31</v>
      </c>
      <c r="G3" s="85">
        <v>344</v>
      </c>
      <c r="H3" s="86">
        <v>17</v>
      </c>
      <c r="I3" s="87">
        <v>42</v>
      </c>
      <c r="J3" s="88">
        <v>126</v>
      </c>
      <c r="K3" s="57">
        <f aca="true" t="shared" si="0" ref="K3:K24">SUM(B3:J3)</f>
        <v>637</v>
      </c>
    </row>
    <row r="4" spans="1:11" ht="13.5">
      <c r="A4" s="2">
        <v>3</v>
      </c>
      <c r="B4" s="80">
        <v>24</v>
      </c>
      <c r="C4" s="81">
        <v>46</v>
      </c>
      <c r="D4" s="82">
        <v>7</v>
      </c>
      <c r="E4" s="83">
        <v>3</v>
      </c>
      <c r="F4" s="84">
        <v>28</v>
      </c>
      <c r="G4" s="85">
        <v>291</v>
      </c>
      <c r="H4" s="86">
        <v>12</v>
      </c>
      <c r="I4" s="87">
        <v>45</v>
      </c>
      <c r="J4" s="88">
        <v>114</v>
      </c>
      <c r="K4" s="57">
        <f t="shared" si="0"/>
        <v>570</v>
      </c>
    </row>
    <row r="5" spans="1:11" ht="13.5">
      <c r="A5" s="2">
        <v>4</v>
      </c>
      <c r="B5" s="80">
        <v>27</v>
      </c>
      <c r="C5" s="81">
        <v>43</v>
      </c>
      <c r="D5" s="82">
        <v>7</v>
      </c>
      <c r="E5" s="83">
        <v>15</v>
      </c>
      <c r="F5" s="84">
        <v>13</v>
      </c>
      <c r="G5" s="85">
        <v>250</v>
      </c>
      <c r="H5" s="86">
        <v>19</v>
      </c>
      <c r="I5" s="87">
        <v>45</v>
      </c>
      <c r="J5" s="88">
        <v>109</v>
      </c>
      <c r="K5" s="57">
        <f t="shared" si="0"/>
        <v>528</v>
      </c>
    </row>
    <row r="6" spans="1:11" ht="13.5">
      <c r="A6" s="2">
        <v>5</v>
      </c>
      <c r="B6" s="80">
        <v>18</v>
      </c>
      <c r="C6" s="81">
        <v>42</v>
      </c>
      <c r="D6" s="82">
        <v>4</v>
      </c>
      <c r="E6" s="83">
        <v>14</v>
      </c>
      <c r="F6" s="84">
        <v>36</v>
      </c>
      <c r="G6" s="85">
        <v>257</v>
      </c>
      <c r="H6" s="86">
        <v>37</v>
      </c>
      <c r="I6" s="87">
        <v>46</v>
      </c>
      <c r="J6" s="88">
        <v>160</v>
      </c>
      <c r="K6" s="57">
        <f t="shared" si="0"/>
        <v>614</v>
      </c>
    </row>
    <row r="7" spans="1:11" ht="13.5">
      <c r="A7" s="2">
        <v>6</v>
      </c>
      <c r="B7" s="80">
        <v>14</v>
      </c>
      <c r="C7" s="81">
        <v>40</v>
      </c>
      <c r="D7" s="82">
        <v>7</v>
      </c>
      <c r="E7" s="83">
        <v>21</v>
      </c>
      <c r="F7" s="84">
        <v>19</v>
      </c>
      <c r="G7" s="85">
        <v>271</v>
      </c>
      <c r="H7" s="86">
        <v>26</v>
      </c>
      <c r="I7" s="87">
        <v>29</v>
      </c>
      <c r="J7" s="88">
        <v>87</v>
      </c>
      <c r="K7" s="57">
        <f t="shared" si="0"/>
        <v>514</v>
      </c>
    </row>
    <row r="8" spans="1:11" ht="13.5">
      <c r="A8" s="2">
        <v>7</v>
      </c>
      <c r="B8" s="80">
        <v>21</v>
      </c>
      <c r="C8" s="81">
        <v>35</v>
      </c>
      <c r="D8" s="82">
        <v>15</v>
      </c>
      <c r="E8" s="83">
        <v>16</v>
      </c>
      <c r="F8" s="84">
        <v>26</v>
      </c>
      <c r="G8" s="85">
        <v>298</v>
      </c>
      <c r="H8" s="86">
        <v>18</v>
      </c>
      <c r="I8" s="87">
        <v>40</v>
      </c>
      <c r="J8" s="88">
        <v>100</v>
      </c>
      <c r="K8" s="57">
        <f t="shared" si="0"/>
        <v>569</v>
      </c>
    </row>
    <row r="9" spans="1:11" ht="13.5">
      <c r="A9" s="2">
        <v>8</v>
      </c>
      <c r="B9" s="80">
        <v>24</v>
      </c>
      <c r="C9" s="81">
        <v>39</v>
      </c>
      <c r="D9" s="82">
        <v>8</v>
      </c>
      <c r="E9" s="83">
        <v>15</v>
      </c>
      <c r="F9" s="84">
        <v>34</v>
      </c>
      <c r="G9" s="85">
        <v>235</v>
      </c>
      <c r="H9" s="86">
        <v>22</v>
      </c>
      <c r="I9" s="87">
        <v>44</v>
      </c>
      <c r="J9" s="88">
        <v>149</v>
      </c>
      <c r="K9" s="57">
        <f t="shared" si="0"/>
        <v>570</v>
      </c>
    </row>
    <row r="10" spans="1:11" ht="13.5">
      <c r="A10" s="2">
        <v>9</v>
      </c>
      <c r="B10" s="80">
        <v>16</v>
      </c>
      <c r="C10" s="81">
        <v>43</v>
      </c>
      <c r="D10" s="82">
        <v>8</v>
      </c>
      <c r="E10" s="83">
        <v>9</v>
      </c>
      <c r="F10" s="84">
        <v>23</v>
      </c>
      <c r="G10" s="85">
        <v>276</v>
      </c>
      <c r="H10" s="86">
        <v>26</v>
      </c>
      <c r="I10" s="87">
        <v>47</v>
      </c>
      <c r="J10" s="88">
        <v>144</v>
      </c>
      <c r="K10" s="57">
        <f t="shared" si="0"/>
        <v>592</v>
      </c>
    </row>
    <row r="11" spans="1:11" ht="13.5">
      <c r="A11" s="2">
        <v>10</v>
      </c>
      <c r="B11" s="80">
        <v>23</v>
      </c>
      <c r="C11" s="81">
        <v>30</v>
      </c>
      <c r="D11" s="82">
        <v>17</v>
      </c>
      <c r="E11" s="83">
        <v>10</v>
      </c>
      <c r="F11" s="84">
        <v>31</v>
      </c>
      <c r="G11" s="85">
        <v>315</v>
      </c>
      <c r="H11" s="86">
        <v>34</v>
      </c>
      <c r="I11" s="87">
        <v>41</v>
      </c>
      <c r="J11" s="88">
        <v>110</v>
      </c>
      <c r="K11" s="57">
        <f t="shared" si="0"/>
        <v>611</v>
      </c>
    </row>
    <row r="12" spans="1:11" ht="13.5">
      <c r="A12" s="2">
        <v>11</v>
      </c>
      <c r="B12" s="80">
        <v>10</v>
      </c>
      <c r="C12" s="81">
        <v>51</v>
      </c>
      <c r="D12" s="82">
        <v>9</v>
      </c>
      <c r="E12" s="83">
        <v>14</v>
      </c>
      <c r="F12" s="84">
        <v>20</v>
      </c>
      <c r="G12" s="85">
        <v>179</v>
      </c>
      <c r="H12" s="86">
        <v>24</v>
      </c>
      <c r="I12" s="87">
        <v>37</v>
      </c>
      <c r="J12" s="88">
        <v>130</v>
      </c>
      <c r="K12" s="57">
        <f t="shared" si="0"/>
        <v>474</v>
      </c>
    </row>
    <row r="13" spans="1:11" ht="13.5">
      <c r="A13" s="2">
        <v>12</v>
      </c>
      <c r="B13" s="80">
        <v>6</v>
      </c>
      <c r="C13" s="81">
        <v>17</v>
      </c>
      <c r="D13" s="82">
        <v>6</v>
      </c>
      <c r="E13" s="83">
        <v>7</v>
      </c>
      <c r="F13" s="84">
        <v>22</v>
      </c>
      <c r="G13" s="85">
        <v>279</v>
      </c>
      <c r="H13" s="86">
        <v>21</v>
      </c>
      <c r="I13" s="87">
        <v>53</v>
      </c>
      <c r="J13" s="88">
        <v>106</v>
      </c>
      <c r="K13" s="57">
        <f t="shared" si="0"/>
        <v>517</v>
      </c>
    </row>
    <row r="14" spans="1:11" ht="13.5">
      <c r="A14" s="2">
        <v>13</v>
      </c>
      <c r="B14" s="80">
        <v>29</v>
      </c>
      <c r="C14" s="81">
        <v>30</v>
      </c>
      <c r="D14" s="82">
        <v>14</v>
      </c>
      <c r="E14" s="83">
        <v>15</v>
      </c>
      <c r="F14" s="84">
        <v>32</v>
      </c>
      <c r="G14" s="85">
        <v>339</v>
      </c>
      <c r="H14" s="86">
        <v>37</v>
      </c>
      <c r="I14" s="87">
        <v>60</v>
      </c>
      <c r="J14" s="88">
        <v>133</v>
      </c>
      <c r="K14" s="57">
        <f t="shared" si="0"/>
        <v>689</v>
      </c>
    </row>
    <row r="15" spans="1:11" ht="13.5">
      <c r="A15" s="2">
        <v>14</v>
      </c>
      <c r="B15" s="80">
        <v>10</v>
      </c>
      <c r="C15" s="81">
        <v>5</v>
      </c>
      <c r="D15" s="82">
        <v>3</v>
      </c>
      <c r="E15" s="83">
        <v>7</v>
      </c>
      <c r="F15" s="84">
        <v>8</v>
      </c>
      <c r="G15" s="85">
        <v>111</v>
      </c>
      <c r="H15" s="86">
        <v>8</v>
      </c>
      <c r="I15" s="87">
        <v>27</v>
      </c>
      <c r="J15" s="88">
        <v>49</v>
      </c>
      <c r="K15" s="57">
        <f t="shared" si="0"/>
        <v>228</v>
      </c>
    </row>
    <row r="16" spans="1:11" ht="13.5">
      <c r="A16" s="2">
        <v>15</v>
      </c>
      <c r="B16" s="80">
        <v>5</v>
      </c>
      <c r="C16" s="81">
        <v>5</v>
      </c>
      <c r="D16" s="82">
        <v>22</v>
      </c>
      <c r="E16" s="83">
        <v>6</v>
      </c>
      <c r="F16" s="84">
        <v>12</v>
      </c>
      <c r="G16" s="85">
        <v>111</v>
      </c>
      <c r="H16" s="86">
        <v>6</v>
      </c>
      <c r="I16" s="87">
        <v>27</v>
      </c>
      <c r="J16" s="88">
        <v>38</v>
      </c>
      <c r="K16" s="57">
        <f t="shared" si="0"/>
        <v>232</v>
      </c>
    </row>
    <row r="17" spans="1:11" ht="13.5">
      <c r="A17" s="2">
        <v>16</v>
      </c>
      <c r="B17" s="80">
        <v>13</v>
      </c>
      <c r="C17" s="81">
        <v>2</v>
      </c>
      <c r="D17" s="82">
        <v>8</v>
      </c>
      <c r="E17" s="83">
        <v>14</v>
      </c>
      <c r="F17" s="84">
        <v>6</v>
      </c>
      <c r="G17" s="85">
        <v>125</v>
      </c>
      <c r="H17" s="86">
        <v>5</v>
      </c>
      <c r="I17" s="87">
        <v>31</v>
      </c>
      <c r="J17" s="88">
        <v>67</v>
      </c>
      <c r="K17" s="57">
        <f t="shared" si="0"/>
        <v>271</v>
      </c>
    </row>
    <row r="18" spans="1:11" ht="13.5">
      <c r="A18" s="2">
        <v>17</v>
      </c>
      <c r="B18" s="80">
        <v>15</v>
      </c>
      <c r="C18" s="81">
        <v>23</v>
      </c>
      <c r="D18" s="82">
        <v>3</v>
      </c>
      <c r="E18" s="83">
        <v>9</v>
      </c>
      <c r="F18" s="84">
        <v>17</v>
      </c>
      <c r="G18" s="85">
        <v>172</v>
      </c>
      <c r="H18" s="86">
        <v>30</v>
      </c>
      <c r="I18" s="87">
        <v>48</v>
      </c>
      <c r="J18" s="88">
        <v>88</v>
      </c>
      <c r="K18" s="57">
        <f t="shared" si="0"/>
        <v>405</v>
      </c>
    </row>
    <row r="19" spans="1:11" ht="13.5">
      <c r="A19" s="2">
        <v>18</v>
      </c>
      <c r="B19" s="80">
        <v>4</v>
      </c>
      <c r="C19" s="81">
        <v>1</v>
      </c>
      <c r="D19" s="82">
        <v>0</v>
      </c>
      <c r="E19" s="83">
        <v>2</v>
      </c>
      <c r="F19" s="84">
        <v>10</v>
      </c>
      <c r="G19" s="85">
        <v>119</v>
      </c>
      <c r="H19" s="86">
        <v>15</v>
      </c>
      <c r="I19" s="87">
        <v>16</v>
      </c>
      <c r="J19" s="88">
        <v>46</v>
      </c>
      <c r="K19" s="57">
        <f t="shared" si="0"/>
        <v>213</v>
      </c>
    </row>
    <row r="20" spans="1:11" ht="13.5">
      <c r="A20" s="2">
        <v>19</v>
      </c>
      <c r="B20" s="80">
        <v>15</v>
      </c>
      <c r="C20" s="81">
        <v>23</v>
      </c>
      <c r="D20" s="82">
        <v>21</v>
      </c>
      <c r="E20" s="83">
        <v>8</v>
      </c>
      <c r="F20" s="84">
        <v>16</v>
      </c>
      <c r="G20" s="85">
        <v>259</v>
      </c>
      <c r="H20" s="86">
        <v>11</v>
      </c>
      <c r="I20" s="87">
        <v>39</v>
      </c>
      <c r="J20" s="88">
        <v>151</v>
      </c>
      <c r="K20" s="57">
        <f t="shared" si="0"/>
        <v>543</v>
      </c>
    </row>
    <row r="21" spans="1:11" ht="13.5">
      <c r="A21" s="2">
        <v>20</v>
      </c>
      <c r="B21" s="80">
        <v>14</v>
      </c>
      <c r="C21" s="81">
        <v>33</v>
      </c>
      <c r="D21" s="82">
        <v>16</v>
      </c>
      <c r="E21" s="83">
        <v>4</v>
      </c>
      <c r="F21" s="84">
        <v>19</v>
      </c>
      <c r="G21" s="85">
        <v>324</v>
      </c>
      <c r="H21" s="86">
        <v>15</v>
      </c>
      <c r="I21" s="87">
        <v>41</v>
      </c>
      <c r="J21" s="88">
        <v>119</v>
      </c>
      <c r="K21" s="57">
        <f t="shared" si="0"/>
        <v>585</v>
      </c>
    </row>
    <row r="22" spans="1:11" ht="13.5">
      <c r="A22" s="2">
        <v>21</v>
      </c>
      <c r="B22" s="80">
        <v>13</v>
      </c>
      <c r="C22" s="81">
        <v>19</v>
      </c>
      <c r="D22" s="82">
        <v>4</v>
      </c>
      <c r="E22" s="83">
        <v>10</v>
      </c>
      <c r="F22" s="84">
        <v>12</v>
      </c>
      <c r="G22" s="85">
        <v>191</v>
      </c>
      <c r="H22" s="86">
        <v>27</v>
      </c>
      <c r="I22" s="87">
        <v>51</v>
      </c>
      <c r="J22" s="88">
        <v>112</v>
      </c>
      <c r="K22" s="57">
        <f t="shared" si="0"/>
        <v>439</v>
      </c>
    </row>
    <row r="23" spans="1:11" ht="13.5">
      <c r="A23" s="2">
        <v>22</v>
      </c>
      <c r="B23" s="80">
        <v>14</v>
      </c>
      <c r="C23" s="81">
        <v>45</v>
      </c>
      <c r="D23" s="82">
        <v>14</v>
      </c>
      <c r="E23" s="83">
        <v>14</v>
      </c>
      <c r="F23" s="84">
        <v>14</v>
      </c>
      <c r="G23" s="85">
        <v>253</v>
      </c>
      <c r="H23" s="86">
        <v>24</v>
      </c>
      <c r="I23" s="87">
        <v>49</v>
      </c>
      <c r="J23" s="88">
        <v>95</v>
      </c>
      <c r="K23" s="57">
        <f t="shared" si="0"/>
        <v>522</v>
      </c>
    </row>
    <row r="24" spans="1:11" ht="13.5">
      <c r="A24" s="2">
        <v>23</v>
      </c>
      <c r="B24" s="80">
        <v>12</v>
      </c>
      <c r="C24" s="81">
        <v>5</v>
      </c>
      <c r="D24" s="82">
        <v>1</v>
      </c>
      <c r="E24" s="83">
        <v>5</v>
      </c>
      <c r="F24" s="84">
        <v>7</v>
      </c>
      <c r="G24" s="85">
        <v>111</v>
      </c>
      <c r="H24" s="86">
        <v>10</v>
      </c>
      <c r="I24" s="87">
        <v>37</v>
      </c>
      <c r="J24" s="88">
        <v>36</v>
      </c>
      <c r="K24" s="57">
        <f t="shared" si="0"/>
        <v>224</v>
      </c>
    </row>
    <row r="25" spans="1:10" ht="13.5">
      <c r="A25" s="9" t="s">
        <v>11</v>
      </c>
      <c r="B25" s="89">
        <f>SUM(B2:B24)</f>
        <v>367</v>
      </c>
      <c r="C25" s="89">
        <f aca="true" t="shared" si="1" ref="C25:J25">SUM(C2:C24)</f>
        <v>649</v>
      </c>
      <c r="D25" s="89">
        <f t="shared" si="1"/>
        <v>208</v>
      </c>
      <c r="E25" s="89">
        <f t="shared" si="1"/>
        <v>241</v>
      </c>
      <c r="F25" s="89">
        <f t="shared" si="1"/>
        <v>455</v>
      </c>
      <c r="G25" s="89">
        <f t="shared" si="1"/>
        <v>5333</v>
      </c>
      <c r="H25" s="89">
        <f t="shared" si="1"/>
        <v>460</v>
      </c>
      <c r="I25" s="89">
        <f t="shared" si="1"/>
        <v>936</v>
      </c>
      <c r="J25" s="89">
        <f t="shared" si="1"/>
        <v>2390</v>
      </c>
    </row>
    <row r="26" spans="2:10" ht="13.5">
      <c r="B26" s="170">
        <f>B25/11039</f>
        <v>0.033245765014947005</v>
      </c>
      <c r="C26" s="170">
        <f aca="true" t="shared" si="2" ref="C26:J26">C25/11039</f>
        <v>0.058791557206268684</v>
      </c>
      <c r="D26" s="170">
        <f t="shared" si="2"/>
        <v>0.01884228643898904</v>
      </c>
      <c r="E26" s="170">
        <f t="shared" si="2"/>
        <v>0.021831687652867107</v>
      </c>
      <c r="F26" s="170">
        <f t="shared" si="2"/>
        <v>0.04121750158528852</v>
      </c>
      <c r="G26" s="170">
        <f t="shared" si="2"/>
        <v>0.4831053537458103</v>
      </c>
      <c r="H26" s="170">
        <f t="shared" si="2"/>
        <v>0.04167044116314884</v>
      </c>
      <c r="I26" s="170">
        <f t="shared" si="2"/>
        <v>0.08479028897545067</v>
      </c>
      <c r="J26" s="170">
        <f t="shared" si="2"/>
        <v>0.2165051182172298</v>
      </c>
    </row>
    <row r="27" spans="2:11" ht="13.5">
      <c r="B27" s="93"/>
      <c r="E27" s="8" t="s">
        <v>10</v>
      </c>
      <c r="F27" s="89">
        <f>SUM(B25:J25)</f>
        <v>11039</v>
      </c>
      <c r="K27" s="10" t="s">
        <v>10</v>
      </c>
    </row>
    <row r="28" spans="2:11" ht="13.5">
      <c r="B28" s="93"/>
      <c r="K28" s="90">
        <f>SUM(K2:K24)</f>
        <v>11039</v>
      </c>
    </row>
    <row r="29" spans="2:10" ht="13.5">
      <c r="B29" s="241">
        <f>SUM(B25:C25)/F27</f>
        <v>0.09203732222121569</v>
      </c>
      <c r="C29" s="241"/>
      <c r="D29" s="240">
        <f>SUM(D25:H25)/11039</f>
        <v>0.6066672705861038</v>
      </c>
      <c r="E29" s="240"/>
      <c r="F29" s="240"/>
      <c r="G29" s="240"/>
      <c r="H29" s="240"/>
      <c r="I29" s="240">
        <f>SUM(I25:J25)/11039</f>
        <v>0.3012954071926805</v>
      </c>
      <c r="J29" s="240"/>
    </row>
  </sheetData>
  <mergeCells count="3">
    <mergeCell ref="I29:J29"/>
    <mergeCell ref="B29:C29"/>
    <mergeCell ref="D29:H29"/>
  </mergeCells>
  <printOptions/>
  <pageMargins left="0.89" right="0.23" top="0.83" bottom="0.59" header="0.28" footer="0.22"/>
  <pageSetup horizontalDpi="600" verticalDpi="600" orientation="landscape" paperSize="9" scale="130" r:id="rId1"/>
  <headerFooter alignWithMargins="0">
    <oddHeader>&amp;CAMMINISTRATIVE 2009</oddHeader>
    <oddFooter>&amp;CCOPPARO (FE)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B3" sqref="B3"/>
    </sheetView>
  </sheetViews>
  <sheetFormatPr defaultColWidth="9.140625" defaultRowHeight="12.75"/>
  <cols>
    <col min="1" max="1" width="17.7109375" style="0" customWidth="1"/>
    <col min="3" max="3" width="2.421875" style="0" bestFit="1" customWidth="1"/>
    <col min="4" max="26" width="3.00390625" style="0" customWidth="1"/>
  </cols>
  <sheetData>
    <row r="1" spans="1:27" ht="13.5">
      <c r="A1" s="48"/>
      <c r="B1" s="48"/>
      <c r="C1" s="48"/>
      <c r="D1" s="28" t="s">
        <v>163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48"/>
    </row>
    <row r="2" spans="1:27" ht="12.75">
      <c r="A2" s="104"/>
      <c r="B2" s="150" t="s">
        <v>169</v>
      </c>
      <c r="C2" s="104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48" t="s">
        <v>10</v>
      </c>
    </row>
    <row r="3" spans="1:27" ht="13.5">
      <c r="A3" s="211" t="s">
        <v>107</v>
      </c>
      <c r="B3" s="210">
        <v>484</v>
      </c>
      <c r="C3" s="134">
        <v>1</v>
      </c>
      <c r="D3" s="136">
        <v>1</v>
      </c>
      <c r="E3" s="136">
        <v>0</v>
      </c>
      <c r="F3" s="136">
        <v>1</v>
      </c>
      <c r="G3" s="136">
        <v>0</v>
      </c>
      <c r="H3" s="136">
        <v>0</v>
      </c>
      <c r="I3" s="136">
        <v>0</v>
      </c>
      <c r="J3" s="136">
        <v>1</v>
      </c>
      <c r="K3" s="136">
        <v>0</v>
      </c>
      <c r="L3" s="136">
        <v>1</v>
      </c>
      <c r="M3" s="136">
        <v>0</v>
      </c>
      <c r="N3" s="136">
        <v>0</v>
      </c>
      <c r="O3" s="136">
        <v>1</v>
      </c>
      <c r="P3" s="136">
        <v>7</v>
      </c>
      <c r="Q3" s="136">
        <v>1</v>
      </c>
      <c r="R3" s="136">
        <v>1</v>
      </c>
      <c r="S3" s="136">
        <v>2</v>
      </c>
      <c r="T3" s="136">
        <v>5</v>
      </c>
      <c r="U3" s="136">
        <v>1</v>
      </c>
      <c r="V3" s="136">
        <v>0</v>
      </c>
      <c r="W3" s="136">
        <v>1</v>
      </c>
      <c r="X3" s="136">
        <v>0</v>
      </c>
      <c r="Y3" s="136">
        <v>1</v>
      </c>
      <c r="Z3" s="136">
        <v>0</v>
      </c>
      <c r="AA3" s="49">
        <f>SUM(D3:Z3)</f>
        <v>24</v>
      </c>
    </row>
    <row r="4" spans="1:27" ht="13.5">
      <c r="A4" s="92" t="s">
        <v>108</v>
      </c>
      <c r="B4" s="49">
        <v>471</v>
      </c>
      <c r="C4" s="134">
        <v>2</v>
      </c>
      <c r="D4" s="136">
        <v>1</v>
      </c>
      <c r="E4" s="136">
        <v>0</v>
      </c>
      <c r="F4" s="136">
        <v>2</v>
      </c>
      <c r="G4" s="136">
        <v>0</v>
      </c>
      <c r="H4" s="136">
        <v>0</v>
      </c>
      <c r="I4" s="136">
        <v>0</v>
      </c>
      <c r="J4" s="136">
        <v>0</v>
      </c>
      <c r="K4" s="136">
        <v>1</v>
      </c>
      <c r="L4" s="136">
        <v>3</v>
      </c>
      <c r="M4" s="136">
        <v>2</v>
      </c>
      <c r="N4" s="136">
        <v>2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0</v>
      </c>
      <c r="V4" s="136">
        <v>0</v>
      </c>
      <c r="W4" s="136">
        <v>0</v>
      </c>
      <c r="X4" s="136">
        <v>0</v>
      </c>
      <c r="Y4" s="136">
        <v>0</v>
      </c>
      <c r="Z4" s="136">
        <v>0</v>
      </c>
      <c r="AA4" s="49">
        <f aca="true" t="shared" si="0" ref="AA4:AA22">SUM(D4:Z4)</f>
        <v>11</v>
      </c>
    </row>
    <row r="5" spans="1:27" ht="13.5">
      <c r="A5" s="92" t="s">
        <v>110</v>
      </c>
      <c r="B5" s="49">
        <v>468</v>
      </c>
      <c r="C5" s="134">
        <v>4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136">
        <v>0</v>
      </c>
      <c r="J5" s="136">
        <v>0</v>
      </c>
      <c r="K5" s="136">
        <v>0</v>
      </c>
      <c r="L5" s="136">
        <v>3</v>
      </c>
      <c r="M5" s="136">
        <v>0</v>
      </c>
      <c r="N5" s="136">
        <v>1</v>
      </c>
      <c r="O5" s="136">
        <v>0</v>
      </c>
      <c r="P5" s="136">
        <v>0</v>
      </c>
      <c r="Q5" s="136">
        <v>0</v>
      </c>
      <c r="R5" s="136">
        <v>0</v>
      </c>
      <c r="S5" s="136">
        <v>0</v>
      </c>
      <c r="T5" s="136">
        <v>0</v>
      </c>
      <c r="U5" s="136">
        <v>0</v>
      </c>
      <c r="V5" s="136">
        <v>3</v>
      </c>
      <c r="W5" s="136">
        <v>1</v>
      </c>
      <c r="X5" s="136">
        <v>0</v>
      </c>
      <c r="Y5" s="136">
        <v>0</v>
      </c>
      <c r="Z5" s="136">
        <v>0</v>
      </c>
      <c r="AA5" s="49">
        <f t="shared" si="0"/>
        <v>8</v>
      </c>
    </row>
    <row r="6" spans="1:27" ht="13.5">
      <c r="A6" s="92" t="s">
        <v>122</v>
      </c>
      <c r="B6" s="49">
        <v>465</v>
      </c>
      <c r="C6" s="134">
        <v>18</v>
      </c>
      <c r="D6" s="136">
        <v>0</v>
      </c>
      <c r="E6" s="136">
        <v>2</v>
      </c>
      <c r="F6" s="136">
        <v>0</v>
      </c>
      <c r="G6" s="136">
        <v>0</v>
      </c>
      <c r="H6" s="136">
        <v>2</v>
      </c>
      <c r="I6" s="136">
        <v>0</v>
      </c>
      <c r="J6" s="136">
        <v>0</v>
      </c>
      <c r="K6" s="136">
        <v>0</v>
      </c>
      <c r="L6" s="136">
        <v>1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49">
        <f t="shared" si="0"/>
        <v>5</v>
      </c>
    </row>
    <row r="7" spans="1:27" ht="13.5">
      <c r="A7" s="92" t="s">
        <v>116</v>
      </c>
      <c r="B7" s="49">
        <v>462</v>
      </c>
      <c r="C7" s="134">
        <v>10</v>
      </c>
      <c r="D7" s="136">
        <v>0</v>
      </c>
      <c r="E7" s="136">
        <v>0</v>
      </c>
      <c r="F7" s="136">
        <v>0</v>
      </c>
      <c r="G7" s="136">
        <v>0</v>
      </c>
      <c r="H7" s="136">
        <v>1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  <c r="W7" s="136">
        <v>1</v>
      </c>
      <c r="X7" s="136">
        <v>0</v>
      </c>
      <c r="Y7" s="136">
        <v>0</v>
      </c>
      <c r="Z7" s="136">
        <v>0</v>
      </c>
      <c r="AA7" s="49">
        <f t="shared" si="0"/>
        <v>2</v>
      </c>
    </row>
    <row r="8" spans="1:27" ht="13.5">
      <c r="A8" s="92" t="s">
        <v>164</v>
      </c>
      <c r="B8" s="49">
        <v>462</v>
      </c>
      <c r="C8" s="134">
        <v>12</v>
      </c>
      <c r="D8" s="136">
        <v>0</v>
      </c>
      <c r="E8" s="136">
        <v>0</v>
      </c>
      <c r="F8" s="136">
        <v>0</v>
      </c>
      <c r="G8" s="136">
        <v>2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49">
        <f t="shared" si="0"/>
        <v>2</v>
      </c>
    </row>
    <row r="9" spans="1:27" ht="13.5">
      <c r="A9" s="92" t="s">
        <v>118</v>
      </c>
      <c r="B9" s="49">
        <v>462</v>
      </c>
      <c r="C9" s="134">
        <v>13</v>
      </c>
      <c r="D9" s="136">
        <v>0</v>
      </c>
      <c r="E9" s="136">
        <v>0</v>
      </c>
      <c r="F9" s="136">
        <v>0</v>
      </c>
      <c r="G9" s="136">
        <v>0</v>
      </c>
      <c r="H9" s="136">
        <v>2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49">
        <f t="shared" si="0"/>
        <v>2</v>
      </c>
    </row>
    <row r="10" spans="1:27" ht="13.5">
      <c r="A10" s="92" t="s">
        <v>124</v>
      </c>
      <c r="B10" s="49">
        <v>461</v>
      </c>
      <c r="C10" s="134">
        <v>20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1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49">
        <f t="shared" si="0"/>
        <v>1</v>
      </c>
    </row>
    <row r="11" spans="1:27" ht="13.5">
      <c r="A11" s="92" t="s">
        <v>109</v>
      </c>
      <c r="B11" s="49">
        <v>460</v>
      </c>
      <c r="C11" s="134">
        <v>3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49">
        <f t="shared" si="0"/>
        <v>0</v>
      </c>
    </row>
    <row r="12" spans="1:27" ht="13.5">
      <c r="A12" s="92" t="s">
        <v>111</v>
      </c>
      <c r="B12" s="49">
        <v>460</v>
      </c>
      <c r="C12" s="134">
        <v>5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49">
        <f t="shared" si="0"/>
        <v>0</v>
      </c>
    </row>
    <row r="13" spans="1:27" ht="13.5">
      <c r="A13" s="92" t="s">
        <v>112</v>
      </c>
      <c r="B13" s="49">
        <v>460</v>
      </c>
      <c r="C13" s="134">
        <v>6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49">
        <f t="shared" si="0"/>
        <v>0</v>
      </c>
    </row>
    <row r="14" spans="1:27" ht="13.5">
      <c r="A14" s="92" t="s">
        <v>113</v>
      </c>
      <c r="B14" s="49">
        <v>460</v>
      </c>
      <c r="C14" s="134">
        <v>7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49">
        <f t="shared" si="0"/>
        <v>0</v>
      </c>
    </row>
    <row r="15" spans="1:27" ht="13.5">
      <c r="A15" s="92" t="s">
        <v>114</v>
      </c>
      <c r="B15" s="49">
        <v>460</v>
      </c>
      <c r="C15" s="134">
        <v>8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49">
        <f t="shared" si="0"/>
        <v>0</v>
      </c>
    </row>
    <row r="16" spans="1:27" ht="13.5">
      <c r="A16" s="92" t="s">
        <v>115</v>
      </c>
      <c r="B16" s="49">
        <v>460</v>
      </c>
      <c r="C16" s="134">
        <v>9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49">
        <f t="shared" si="0"/>
        <v>0</v>
      </c>
    </row>
    <row r="17" spans="1:27" ht="13.5">
      <c r="A17" s="92" t="s">
        <v>117</v>
      </c>
      <c r="B17" s="49">
        <v>460</v>
      </c>
      <c r="C17" s="134">
        <v>11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49">
        <f t="shared" si="0"/>
        <v>0</v>
      </c>
    </row>
    <row r="18" spans="1:27" ht="13.5">
      <c r="A18" s="92" t="s">
        <v>119</v>
      </c>
      <c r="B18" s="49">
        <v>460</v>
      </c>
      <c r="C18" s="134">
        <v>14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49">
        <f t="shared" si="0"/>
        <v>0</v>
      </c>
    </row>
    <row r="19" spans="1:27" ht="13.5">
      <c r="A19" s="92" t="s">
        <v>165</v>
      </c>
      <c r="B19" s="49">
        <v>460</v>
      </c>
      <c r="C19" s="134">
        <v>15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49">
        <f t="shared" si="0"/>
        <v>0</v>
      </c>
    </row>
    <row r="20" spans="1:27" ht="13.5">
      <c r="A20" s="92" t="s">
        <v>120</v>
      </c>
      <c r="B20" s="49">
        <v>460</v>
      </c>
      <c r="C20" s="134">
        <v>16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49">
        <f t="shared" si="0"/>
        <v>0</v>
      </c>
    </row>
    <row r="21" spans="1:27" ht="13.5">
      <c r="A21" s="92" t="s">
        <v>121</v>
      </c>
      <c r="B21" s="49">
        <v>460</v>
      </c>
      <c r="C21" s="134">
        <v>17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49">
        <f t="shared" si="0"/>
        <v>0</v>
      </c>
    </row>
    <row r="22" spans="1:27" ht="13.5">
      <c r="A22" s="92" t="s">
        <v>123</v>
      </c>
      <c r="B22" s="49">
        <v>460</v>
      </c>
      <c r="C22" s="134">
        <v>19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49">
        <f t="shared" si="0"/>
        <v>0</v>
      </c>
    </row>
    <row r="23" spans="1:27" ht="13.5">
      <c r="A23" s="120" t="s">
        <v>10</v>
      </c>
      <c r="B23" s="162">
        <f>SUM(B3:B22)</f>
        <v>9255</v>
      </c>
      <c r="C23" s="162"/>
      <c r="D23" s="121">
        <f>SUM(D3:D22)</f>
        <v>2</v>
      </c>
      <c r="E23" s="121">
        <f aca="true" t="shared" si="1" ref="E23:Z23">SUM(E3:E22)</f>
        <v>2</v>
      </c>
      <c r="F23" s="121">
        <f t="shared" si="1"/>
        <v>3</v>
      </c>
      <c r="G23" s="121">
        <f t="shared" si="1"/>
        <v>2</v>
      </c>
      <c r="H23" s="121">
        <f t="shared" si="1"/>
        <v>5</v>
      </c>
      <c r="I23" s="121">
        <f t="shared" si="1"/>
        <v>0</v>
      </c>
      <c r="J23" s="121">
        <f t="shared" si="1"/>
        <v>1</v>
      </c>
      <c r="K23" s="121">
        <f t="shared" si="1"/>
        <v>1</v>
      </c>
      <c r="L23" s="121">
        <f t="shared" si="1"/>
        <v>8</v>
      </c>
      <c r="M23" s="121">
        <f t="shared" si="1"/>
        <v>2</v>
      </c>
      <c r="N23" s="121">
        <f t="shared" si="1"/>
        <v>4</v>
      </c>
      <c r="O23" s="121">
        <f t="shared" si="1"/>
        <v>1</v>
      </c>
      <c r="P23" s="121">
        <f t="shared" si="1"/>
        <v>7</v>
      </c>
      <c r="Q23" s="121">
        <f t="shared" si="1"/>
        <v>1</v>
      </c>
      <c r="R23" s="121">
        <f t="shared" si="1"/>
        <v>1</v>
      </c>
      <c r="S23" s="121">
        <f t="shared" si="1"/>
        <v>2</v>
      </c>
      <c r="T23" s="121">
        <f t="shared" si="1"/>
        <v>5</v>
      </c>
      <c r="U23" s="121">
        <f t="shared" si="1"/>
        <v>1</v>
      </c>
      <c r="V23" s="121">
        <f t="shared" si="1"/>
        <v>3</v>
      </c>
      <c r="W23" s="121">
        <f t="shared" si="1"/>
        <v>3</v>
      </c>
      <c r="X23" s="121">
        <f t="shared" si="1"/>
        <v>0</v>
      </c>
      <c r="Y23" s="121">
        <f t="shared" si="1"/>
        <v>1</v>
      </c>
      <c r="Z23" s="121">
        <f t="shared" si="1"/>
        <v>0</v>
      </c>
      <c r="AA23" s="119"/>
    </row>
    <row r="24" spans="1:26" ht="13.5">
      <c r="A24" s="144" t="s">
        <v>168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X24" s="268" t="s">
        <v>10</v>
      </c>
      <c r="Y24" s="269"/>
      <c r="Z24" s="270"/>
    </row>
    <row r="25" spans="1:26" ht="13.5">
      <c r="A25" s="145">
        <v>460</v>
      </c>
      <c r="X25" s="271">
        <f>SUM(D23:Z23)</f>
        <v>55</v>
      </c>
      <c r="Y25" s="272"/>
      <c r="Z25" s="273"/>
    </row>
    <row r="26" ht="12.75">
      <c r="K26" s="17"/>
    </row>
  </sheetData>
  <mergeCells count="2">
    <mergeCell ref="X24:Z24"/>
    <mergeCell ref="X25:Z25"/>
  </mergeCells>
  <printOptions/>
  <pageMargins left="0.33" right="0.39" top="1.25" bottom="1" header="0.5" footer="0.5"/>
  <pageSetup horizontalDpi="600" verticalDpi="600" orientation="landscape" paperSize="9" scale="130" r:id="rId1"/>
  <headerFooter alignWithMargins="0">
    <oddHeader>&amp;CRIFONDAZIONE&amp;Rlista n. 7</oddHeader>
    <oddFooter>&amp;LCOPPARO (FE)&amp;RAMMINISTRATIVE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B3" sqref="B3"/>
    </sheetView>
  </sheetViews>
  <sheetFormatPr defaultColWidth="9.140625" defaultRowHeight="12.75"/>
  <cols>
    <col min="1" max="1" width="19.140625" style="0" customWidth="1"/>
    <col min="3" max="3" width="2.421875" style="0" bestFit="1" customWidth="1"/>
    <col min="4" max="26" width="3.00390625" style="0" customWidth="1"/>
  </cols>
  <sheetData>
    <row r="1" spans="1:27" ht="13.5">
      <c r="A1" s="72"/>
      <c r="B1" s="72"/>
      <c r="C1" s="72"/>
      <c r="D1" s="31" t="s">
        <v>160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72"/>
    </row>
    <row r="2" spans="1:27" ht="12.75">
      <c r="A2" s="105"/>
      <c r="B2" s="151" t="s">
        <v>169</v>
      </c>
      <c r="C2" s="72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71" t="s">
        <v>10</v>
      </c>
    </row>
    <row r="3" spans="1:27" ht="13.5">
      <c r="A3" s="211" t="s">
        <v>125</v>
      </c>
      <c r="B3" s="210">
        <v>953</v>
      </c>
      <c r="C3" s="135">
        <v>1</v>
      </c>
      <c r="D3" s="152">
        <v>0</v>
      </c>
      <c r="E3" s="152">
        <v>0</v>
      </c>
      <c r="F3" s="152">
        <v>0</v>
      </c>
      <c r="G3" s="152">
        <v>0</v>
      </c>
      <c r="H3" s="152">
        <v>0</v>
      </c>
      <c r="I3" s="152">
        <v>0</v>
      </c>
      <c r="J3" s="152">
        <v>0</v>
      </c>
      <c r="K3" s="152">
        <v>0</v>
      </c>
      <c r="L3" s="152">
        <v>0</v>
      </c>
      <c r="M3" s="152">
        <v>0</v>
      </c>
      <c r="N3" s="152">
        <v>1</v>
      </c>
      <c r="O3" s="152">
        <v>11</v>
      </c>
      <c r="P3" s="152">
        <v>2</v>
      </c>
      <c r="Q3" s="152">
        <v>0</v>
      </c>
      <c r="R3" s="152">
        <v>0</v>
      </c>
      <c r="S3" s="152">
        <v>0</v>
      </c>
      <c r="T3" s="152">
        <v>0</v>
      </c>
      <c r="U3" s="152">
        <v>0</v>
      </c>
      <c r="V3" s="152">
        <v>0</v>
      </c>
      <c r="W3" s="152">
        <v>0</v>
      </c>
      <c r="X3" s="152">
        <v>0</v>
      </c>
      <c r="Y3" s="152">
        <v>1</v>
      </c>
      <c r="Z3" s="152">
        <v>2</v>
      </c>
      <c r="AA3" s="50">
        <f>SUM(D3:Z3)</f>
        <v>17</v>
      </c>
    </row>
    <row r="4" spans="1:27" ht="13.5">
      <c r="A4" s="94" t="s">
        <v>126</v>
      </c>
      <c r="B4" s="50">
        <v>945</v>
      </c>
      <c r="C4" s="135">
        <v>2</v>
      </c>
      <c r="D4" s="152">
        <v>0</v>
      </c>
      <c r="E4" s="152">
        <v>0</v>
      </c>
      <c r="F4" s="152">
        <v>0</v>
      </c>
      <c r="G4" s="152">
        <v>0</v>
      </c>
      <c r="H4" s="152">
        <v>0</v>
      </c>
      <c r="I4" s="152">
        <v>1</v>
      </c>
      <c r="J4" s="152">
        <v>0</v>
      </c>
      <c r="K4" s="152">
        <v>2</v>
      </c>
      <c r="L4" s="152">
        <v>1</v>
      </c>
      <c r="M4" s="152">
        <v>1</v>
      </c>
      <c r="N4" s="152">
        <v>0</v>
      </c>
      <c r="O4" s="152">
        <v>1</v>
      </c>
      <c r="P4" s="152">
        <v>1</v>
      </c>
      <c r="Q4" s="152">
        <v>0</v>
      </c>
      <c r="R4" s="152">
        <v>0</v>
      </c>
      <c r="S4" s="152">
        <v>0</v>
      </c>
      <c r="T4" s="152">
        <v>2</v>
      </c>
      <c r="U4" s="152">
        <v>0</v>
      </c>
      <c r="V4" s="152">
        <v>0</v>
      </c>
      <c r="W4" s="152">
        <v>0</v>
      </c>
      <c r="X4" s="152">
        <v>0</v>
      </c>
      <c r="Y4" s="152">
        <v>0</v>
      </c>
      <c r="Z4" s="152">
        <v>0</v>
      </c>
      <c r="AA4" s="50">
        <f aca="true" t="shared" si="0" ref="AA4:AA15">SUM(D4:Z4)</f>
        <v>9</v>
      </c>
    </row>
    <row r="5" spans="1:27" ht="13.5">
      <c r="A5" s="94" t="s">
        <v>127</v>
      </c>
      <c r="B5" s="50">
        <v>939</v>
      </c>
      <c r="C5" s="135">
        <v>3</v>
      </c>
      <c r="D5" s="152">
        <v>0</v>
      </c>
      <c r="E5" s="152">
        <v>0</v>
      </c>
      <c r="F5" s="152">
        <v>0</v>
      </c>
      <c r="G5" s="152">
        <v>0</v>
      </c>
      <c r="H5" s="152">
        <v>2</v>
      </c>
      <c r="I5" s="152">
        <v>0</v>
      </c>
      <c r="J5" s="152">
        <v>0</v>
      </c>
      <c r="K5" s="152">
        <v>0</v>
      </c>
      <c r="L5" s="152">
        <v>0</v>
      </c>
      <c r="M5" s="152">
        <v>0</v>
      </c>
      <c r="N5" s="152">
        <v>0</v>
      </c>
      <c r="O5" s="152">
        <v>0</v>
      </c>
      <c r="P5" s="152">
        <v>0</v>
      </c>
      <c r="Q5" s="152">
        <v>0</v>
      </c>
      <c r="R5" s="152">
        <v>0</v>
      </c>
      <c r="S5" s="152">
        <v>0</v>
      </c>
      <c r="T5" s="152">
        <v>0</v>
      </c>
      <c r="U5" s="152">
        <v>0</v>
      </c>
      <c r="V5" s="152">
        <v>0</v>
      </c>
      <c r="W5" s="152">
        <v>1</v>
      </c>
      <c r="X5" s="152">
        <v>0</v>
      </c>
      <c r="Y5" s="152">
        <v>0</v>
      </c>
      <c r="Z5" s="152">
        <v>0</v>
      </c>
      <c r="AA5" s="50">
        <f t="shared" si="0"/>
        <v>3</v>
      </c>
    </row>
    <row r="6" spans="1:27" ht="13.5">
      <c r="A6" s="94" t="s">
        <v>130</v>
      </c>
      <c r="B6" s="50">
        <v>938</v>
      </c>
      <c r="C6" s="135">
        <v>7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152">
        <v>0</v>
      </c>
      <c r="U6" s="152">
        <v>0</v>
      </c>
      <c r="V6" s="152">
        <v>0</v>
      </c>
      <c r="W6" s="152">
        <v>0</v>
      </c>
      <c r="X6" s="152">
        <v>0</v>
      </c>
      <c r="Y6" s="152">
        <v>2</v>
      </c>
      <c r="Z6" s="152">
        <v>0</v>
      </c>
      <c r="AA6" s="50">
        <f t="shared" si="0"/>
        <v>2</v>
      </c>
    </row>
    <row r="7" spans="1:27" ht="13.5">
      <c r="A7" s="94" t="s">
        <v>128</v>
      </c>
      <c r="B7" s="50">
        <v>937</v>
      </c>
      <c r="C7" s="135">
        <v>4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1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  <c r="W7" s="152">
        <v>0</v>
      </c>
      <c r="X7" s="152">
        <v>0</v>
      </c>
      <c r="Y7" s="152">
        <v>0</v>
      </c>
      <c r="Z7" s="152">
        <v>0</v>
      </c>
      <c r="AA7" s="50">
        <f t="shared" si="0"/>
        <v>1</v>
      </c>
    </row>
    <row r="8" spans="1:27" ht="13.5">
      <c r="A8" s="94" t="s">
        <v>134</v>
      </c>
      <c r="B8" s="50">
        <v>937</v>
      </c>
      <c r="C8" s="135">
        <v>6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1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50">
        <f t="shared" si="0"/>
        <v>1</v>
      </c>
    </row>
    <row r="9" spans="1:27" ht="13.5">
      <c r="A9" s="94" t="s">
        <v>129</v>
      </c>
      <c r="B9" s="50">
        <v>936</v>
      </c>
      <c r="C9" s="135">
        <v>5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50">
        <f t="shared" si="0"/>
        <v>0</v>
      </c>
    </row>
    <row r="10" spans="1:27" ht="13.5">
      <c r="A10" s="94" t="s">
        <v>131</v>
      </c>
      <c r="B10" s="50">
        <v>936</v>
      </c>
      <c r="C10" s="135">
        <v>8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0</v>
      </c>
      <c r="AA10" s="50">
        <f t="shared" si="0"/>
        <v>0</v>
      </c>
    </row>
    <row r="11" spans="1:27" ht="13.5">
      <c r="A11" s="94" t="s">
        <v>132</v>
      </c>
      <c r="B11" s="50">
        <v>936</v>
      </c>
      <c r="C11" s="135">
        <v>9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50">
        <f t="shared" si="0"/>
        <v>0</v>
      </c>
    </row>
    <row r="12" spans="1:27" ht="13.5">
      <c r="A12" s="94" t="s">
        <v>133</v>
      </c>
      <c r="B12" s="50">
        <v>936</v>
      </c>
      <c r="C12" s="135">
        <v>10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52">
        <v>0</v>
      </c>
      <c r="Z12" s="152">
        <v>0</v>
      </c>
      <c r="AA12" s="50">
        <f t="shared" si="0"/>
        <v>0</v>
      </c>
    </row>
    <row r="13" spans="1:27" ht="13.5">
      <c r="A13" s="94" t="s">
        <v>135</v>
      </c>
      <c r="B13" s="50">
        <v>936</v>
      </c>
      <c r="C13" s="135">
        <v>11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50">
        <f t="shared" si="0"/>
        <v>0</v>
      </c>
    </row>
    <row r="14" spans="1:27" ht="13.5">
      <c r="A14" s="94" t="s">
        <v>136</v>
      </c>
      <c r="B14" s="50">
        <v>936</v>
      </c>
      <c r="C14" s="135">
        <v>12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50">
        <f t="shared" si="0"/>
        <v>0</v>
      </c>
    </row>
    <row r="15" spans="1:27" ht="13.5">
      <c r="A15" s="94" t="s">
        <v>137</v>
      </c>
      <c r="B15" s="50">
        <v>936</v>
      </c>
      <c r="C15" s="135">
        <v>13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50">
        <f t="shared" si="0"/>
        <v>0</v>
      </c>
    </row>
    <row r="16" spans="1:27" ht="13.5">
      <c r="A16" s="123" t="s">
        <v>10</v>
      </c>
      <c r="B16" s="163">
        <f>SUM(B3:B15)</f>
        <v>12201</v>
      </c>
      <c r="C16" s="163"/>
      <c r="D16" s="124">
        <f aca="true" t="shared" si="1" ref="D16:Z16">SUM(D3:D15)</f>
        <v>0</v>
      </c>
      <c r="E16" s="124">
        <f t="shared" si="1"/>
        <v>0</v>
      </c>
      <c r="F16" s="124">
        <f t="shared" si="1"/>
        <v>0</v>
      </c>
      <c r="G16" s="124">
        <f t="shared" si="1"/>
        <v>0</v>
      </c>
      <c r="H16" s="124">
        <f t="shared" si="1"/>
        <v>2</v>
      </c>
      <c r="I16" s="124">
        <f t="shared" si="1"/>
        <v>1</v>
      </c>
      <c r="J16" s="124">
        <f t="shared" si="1"/>
        <v>0</v>
      </c>
      <c r="K16" s="124">
        <f t="shared" si="1"/>
        <v>2</v>
      </c>
      <c r="L16" s="124">
        <f t="shared" si="1"/>
        <v>1</v>
      </c>
      <c r="M16" s="124">
        <f t="shared" si="1"/>
        <v>1</v>
      </c>
      <c r="N16" s="124">
        <f t="shared" si="1"/>
        <v>1</v>
      </c>
      <c r="O16" s="124">
        <f t="shared" si="1"/>
        <v>13</v>
      </c>
      <c r="P16" s="124">
        <f t="shared" si="1"/>
        <v>4</v>
      </c>
      <c r="Q16" s="124">
        <f t="shared" si="1"/>
        <v>0</v>
      </c>
      <c r="R16" s="124">
        <f t="shared" si="1"/>
        <v>0</v>
      </c>
      <c r="S16" s="124">
        <f t="shared" si="1"/>
        <v>0</v>
      </c>
      <c r="T16" s="124">
        <f t="shared" si="1"/>
        <v>2</v>
      </c>
      <c r="U16" s="124">
        <f t="shared" si="1"/>
        <v>0</v>
      </c>
      <c r="V16" s="124">
        <f t="shared" si="1"/>
        <v>0</v>
      </c>
      <c r="W16" s="124">
        <f t="shared" si="1"/>
        <v>1</v>
      </c>
      <c r="X16" s="124">
        <f t="shared" si="1"/>
        <v>0</v>
      </c>
      <c r="Y16" s="124">
        <f t="shared" si="1"/>
        <v>3</v>
      </c>
      <c r="Z16" s="124">
        <f t="shared" si="1"/>
        <v>2</v>
      </c>
      <c r="AA16" s="122"/>
    </row>
    <row r="17" spans="1:26" ht="13.5">
      <c r="A17" s="124" t="s">
        <v>168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X17" s="274" t="s">
        <v>10</v>
      </c>
      <c r="Y17" s="275"/>
      <c r="Z17" s="276"/>
    </row>
    <row r="18" spans="1:26" ht="13.5">
      <c r="A18" s="51">
        <v>936</v>
      </c>
      <c r="X18" s="277">
        <f>SUM(D16:Z16)</f>
        <v>33</v>
      </c>
      <c r="Y18" s="278"/>
      <c r="Z18" s="279"/>
    </row>
    <row r="21" ht="12.75">
      <c r="Q21" s="17"/>
    </row>
  </sheetData>
  <mergeCells count="2">
    <mergeCell ref="X17:Z17"/>
    <mergeCell ref="X18:Z18"/>
  </mergeCells>
  <printOptions/>
  <pageMargins left="0.22" right="0.26" top="1.47" bottom="1.17" header="0.74" footer="0.65"/>
  <pageSetup horizontalDpi="600" verticalDpi="600" orientation="landscape" paperSize="9" scale="130" r:id="rId1"/>
  <headerFooter alignWithMargins="0">
    <oddHeader>&amp;CLEGA NORD&amp;Rlista n. 8</oddHeader>
    <oddFooter>&amp;LCOPPARO (FE)&amp;RAMMINISTRATIVE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A4" sqref="A4"/>
    </sheetView>
  </sheetViews>
  <sheetFormatPr defaultColWidth="9.140625" defaultRowHeight="12.75"/>
  <cols>
    <col min="1" max="1" width="19.140625" style="0" customWidth="1"/>
    <col min="3" max="3" width="2.421875" style="0" bestFit="1" customWidth="1"/>
    <col min="4" max="26" width="3.00390625" style="0" customWidth="1"/>
  </cols>
  <sheetData>
    <row r="1" spans="1:27" ht="15">
      <c r="A1" s="73"/>
      <c r="B1" s="75"/>
      <c r="C1" s="73"/>
      <c r="D1" s="52" t="s">
        <v>166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75"/>
    </row>
    <row r="2" spans="1:27" ht="15">
      <c r="A2" s="106"/>
      <c r="B2" s="153" t="s">
        <v>169</v>
      </c>
      <c r="C2" s="73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74" t="s">
        <v>10</v>
      </c>
    </row>
    <row r="3" spans="1:27" ht="13.5">
      <c r="A3" s="211" t="s">
        <v>151</v>
      </c>
      <c r="B3" s="210">
        <v>2485</v>
      </c>
      <c r="C3" s="127">
        <v>14</v>
      </c>
      <c r="D3" s="152">
        <v>8</v>
      </c>
      <c r="E3" s="152">
        <v>9</v>
      </c>
      <c r="F3" s="152">
        <v>7</v>
      </c>
      <c r="G3" s="152">
        <v>1</v>
      </c>
      <c r="H3" s="152">
        <v>8</v>
      </c>
      <c r="I3" s="152">
        <v>4</v>
      </c>
      <c r="J3" s="152">
        <v>14</v>
      </c>
      <c r="K3" s="152">
        <v>6</v>
      </c>
      <c r="L3" s="152">
        <v>3</v>
      </c>
      <c r="M3" s="152">
        <v>0</v>
      </c>
      <c r="N3" s="152">
        <v>15</v>
      </c>
      <c r="O3" s="152">
        <v>1</v>
      </c>
      <c r="P3" s="152">
        <v>3</v>
      </c>
      <c r="Q3" s="152">
        <v>0</v>
      </c>
      <c r="R3" s="152">
        <v>0</v>
      </c>
      <c r="S3" s="152">
        <v>0</v>
      </c>
      <c r="T3" s="152">
        <v>1</v>
      </c>
      <c r="U3" s="152">
        <v>0</v>
      </c>
      <c r="V3" s="152">
        <v>4</v>
      </c>
      <c r="W3" s="152">
        <v>6</v>
      </c>
      <c r="X3" s="152">
        <v>3</v>
      </c>
      <c r="Y3" s="152">
        <v>1</v>
      </c>
      <c r="Z3" s="152">
        <v>1</v>
      </c>
      <c r="AA3" s="54">
        <f aca="true" t="shared" si="0" ref="AA3:AA22">SUM(D3:Z3)</f>
        <v>95</v>
      </c>
    </row>
    <row r="4" spans="1:27" ht="13.5">
      <c r="A4" s="211" t="s">
        <v>144</v>
      </c>
      <c r="B4" s="210">
        <v>2446</v>
      </c>
      <c r="C4" s="127">
        <v>7</v>
      </c>
      <c r="D4" s="152">
        <v>2</v>
      </c>
      <c r="E4" s="152">
        <v>3</v>
      </c>
      <c r="F4" s="152">
        <v>6</v>
      </c>
      <c r="G4" s="152">
        <v>1</v>
      </c>
      <c r="H4" s="152">
        <v>0</v>
      </c>
      <c r="I4" s="152">
        <v>7</v>
      </c>
      <c r="J4" s="152">
        <v>4</v>
      </c>
      <c r="K4" s="152">
        <v>5</v>
      </c>
      <c r="L4" s="152">
        <v>6</v>
      </c>
      <c r="M4" s="152">
        <v>6</v>
      </c>
      <c r="N4" s="152">
        <v>1</v>
      </c>
      <c r="O4" s="152">
        <v>1</v>
      </c>
      <c r="P4" s="152">
        <v>0</v>
      </c>
      <c r="Q4" s="152">
        <v>0</v>
      </c>
      <c r="R4" s="152">
        <v>0</v>
      </c>
      <c r="S4" s="152">
        <v>2</v>
      </c>
      <c r="T4" s="152">
        <v>1</v>
      </c>
      <c r="U4" s="152">
        <v>4</v>
      </c>
      <c r="V4" s="152">
        <v>2</v>
      </c>
      <c r="W4" s="152">
        <v>5</v>
      </c>
      <c r="X4" s="152">
        <v>0</v>
      </c>
      <c r="Y4" s="152">
        <v>0</v>
      </c>
      <c r="Z4" s="152">
        <v>0</v>
      </c>
      <c r="AA4" s="54">
        <f t="shared" si="0"/>
        <v>56</v>
      </c>
    </row>
    <row r="5" spans="1:27" ht="13.5">
      <c r="A5" s="211" t="s">
        <v>138</v>
      </c>
      <c r="B5" s="210">
        <v>2426</v>
      </c>
      <c r="C5" s="127">
        <v>1</v>
      </c>
      <c r="D5" s="152">
        <v>3</v>
      </c>
      <c r="E5" s="152">
        <v>2</v>
      </c>
      <c r="F5" s="152">
        <v>3</v>
      </c>
      <c r="G5" s="152">
        <v>6</v>
      </c>
      <c r="H5" s="152">
        <v>0</v>
      </c>
      <c r="I5" s="152">
        <v>2</v>
      </c>
      <c r="J5" s="152">
        <v>1</v>
      </c>
      <c r="K5" s="152">
        <v>0</v>
      </c>
      <c r="L5" s="152">
        <v>2</v>
      </c>
      <c r="M5" s="152">
        <v>2</v>
      </c>
      <c r="N5" s="152">
        <v>1</v>
      </c>
      <c r="O5" s="152">
        <v>2</v>
      </c>
      <c r="P5" s="152">
        <v>0</v>
      </c>
      <c r="Q5" s="152">
        <v>0</v>
      </c>
      <c r="R5" s="152">
        <v>0</v>
      </c>
      <c r="S5" s="152">
        <v>1</v>
      </c>
      <c r="T5" s="152">
        <v>4</v>
      </c>
      <c r="U5" s="152">
        <v>1</v>
      </c>
      <c r="V5" s="152">
        <v>3</v>
      </c>
      <c r="W5" s="152">
        <v>2</v>
      </c>
      <c r="X5" s="152">
        <v>0</v>
      </c>
      <c r="Y5" s="152">
        <v>1</v>
      </c>
      <c r="Z5" s="152">
        <v>0</v>
      </c>
      <c r="AA5" s="54">
        <f>SUM(D5:Z5)</f>
        <v>36</v>
      </c>
    </row>
    <row r="6" spans="1:27" ht="13.5">
      <c r="A6" s="211" t="s">
        <v>141</v>
      </c>
      <c r="B6" s="210">
        <v>2413</v>
      </c>
      <c r="C6" s="127">
        <v>4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3</v>
      </c>
      <c r="L6" s="152">
        <v>0</v>
      </c>
      <c r="M6" s="152">
        <v>1</v>
      </c>
      <c r="N6" s="152">
        <v>0</v>
      </c>
      <c r="O6" s="152">
        <v>3</v>
      </c>
      <c r="P6" s="152">
        <v>11</v>
      </c>
      <c r="Q6" s="152">
        <v>1</v>
      </c>
      <c r="R6" s="152">
        <v>1</v>
      </c>
      <c r="S6" s="152">
        <v>1</v>
      </c>
      <c r="T6" s="152">
        <v>0</v>
      </c>
      <c r="U6" s="152">
        <v>0</v>
      </c>
      <c r="V6" s="152">
        <v>0</v>
      </c>
      <c r="W6" s="152">
        <v>2</v>
      </c>
      <c r="X6" s="152">
        <v>0</v>
      </c>
      <c r="Y6" s="152">
        <v>0</v>
      </c>
      <c r="Z6" s="152">
        <v>0</v>
      </c>
      <c r="AA6" s="54">
        <f t="shared" si="0"/>
        <v>23</v>
      </c>
    </row>
    <row r="7" spans="1:27" ht="13.5">
      <c r="A7" s="95" t="s">
        <v>145</v>
      </c>
      <c r="B7" s="54">
        <v>2412</v>
      </c>
      <c r="C7" s="127">
        <v>8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2</v>
      </c>
      <c r="J7" s="152">
        <v>0</v>
      </c>
      <c r="K7" s="152">
        <v>0</v>
      </c>
      <c r="L7" s="152">
        <v>0</v>
      </c>
      <c r="M7" s="152">
        <v>0</v>
      </c>
      <c r="N7" s="152">
        <v>5</v>
      </c>
      <c r="O7" s="152">
        <v>0</v>
      </c>
      <c r="P7" s="152">
        <v>0</v>
      </c>
      <c r="Q7" s="152">
        <v>3</v>
      </c>
      <c r="R7" s="152">
        <v>0</v>
      </c>
      <c r="S7" s="152">
        <v>0</v>
      </c>
      <c r="T7" s="152">
        <v>0</v>
      </c>
      <c r="U7" s="152">
        <v>8</v>
      </c>
      <c r="V7" s="152">
        <v>1</v>
      </c>
      <c r="W7" s="152">
        <v>1</v>
      </c>
      <c r="X7" s="152">
        <v>1</v>
      </c>
      <c r="Y7" s="152">
        <v>1</v>
      </c>
      <c r="Z7" s="152">
        <v>0</v>
      </c>
      <c r="AA7" s="54">
        <f t="shared" si="0"/>
        <v>22</v>
      </c>
    </row>
    <row r="8" spans="1:27" ht="13.5">
      <c r="A8" s="95" t="s">
        <v>140</v>
      </c>
      <c r="B8" s="54">
        <v>2406</v>
      </c>
      <c r="C8" s="127">
        <v>3</v>
      </c>
      <c r="D8" s="152">
        <v>2</v>
      </c>
      <c r="E8" s="152">
        <v>0</v>
      </c>
      <c r="F8" s="152">
        <v>1</v>
      </c>
      <c r="G8" s="152">
        <v>0</v>
      </c>
      <c r="H8" s="152">
        <v>0</v>
      </c>
      <c r="I8" s="152">
        <v>0</v>
      </c>
      <c r="J8" s="152">
        <v>2</v>
      </c>
      <c r="K8" s="152">
        <v>0</v>
      </c>
      <c r="L8" s="152">
        <v>4</v>
      </c>
      <c r="M8" s="152">
        <v>0</v>
      </c>
      <c r="N8" s="152">
        <v>7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54">
        <f t="shared" si="0"/>
        <v>16</v>
      </c>
    </row>
    <row r="9" spans="1:27" ht="13.5">
      <c r="A9" s="95" t="s">
        <v>152</v>
      </c>
      <c r="B9" s="54">
        <v>2403</v>
      </c>
      <c r="C9" s="127">
        <v>15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7</v>
      </c>
      <c r="Y9" s="152">
        <v>6</v>
      </c>
      <c r="Z9" s="152">
        <v>0</v>
      </c>
      <c r="AA9" s="54">
        <f t="shared" si="0"/>
        <v>13</v>
      </c>
    </row>
    <row r="10" spans="1:27" ht="13.5">
      <c r="A10" s="95" t="s">
        <v>142</v>
      </c>
      <c r="B10" s="54">
        <v>2402</v>
      </c>
      <c r="C10" s="127">
        <v>5</v>
      </c>
      <c r="D10" s="152">
        <v>1</v>
      </c>
      <c r="E10" s="152">
        <v>1</v>
      </c>
      <c r="F10" s="152">
        <v>7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1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1</v>
      </c>
      <c r="Y10" s="152">
        <v>0</v>
      </c>
      <c r="Z10" s="152">
        <v>1</v>
      </c>
      <c r="AA10" s="54">
        <f t="shared" si="0"/>
        <v>12</v>
      </c>
    </row>
    <row r="11" spans="1:27" ht="13.5">
      <c r="A11" s="95" t="s">
        <v>143</v>
      </c>
      <c r="B11" s="54">
        <v>2402</v>
      </c>
      <c r="C11" s="127">
        <v>6</v>
      </c>
      <c r="D11" s="152">
        <v>1</v>
      </c>
      <c r="E11" s="152">
        <v>1</v>
      </c>
      <c r="F11" s="152">
        <v>0</v>
      </c>
      <c r="G11" s="152">
        <v>0</v>
      </c>
      <c r="H11" s="152">
        <v>0</v>
      </c>
      <c r="I11" s="152">
        <v>0</v>
      </c>
      <c r="J11" s="152">
        <v>1</v>
      </c>
      <c r="K11" s="152">
        <v>0</v>
      </c>
      <c r="L11" s="152">
        <v>0</v>
      </c>
      <c r="M11" s="152">
        <v>3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2</v>
      </c>
      <c r="W11" s="152">
        <v>1</v>
      </c>
      <c r="X11" s="152">
        <v>0</v>
      </c>
      <c r="Y11" s="152">
        <v>3</v>
      </c>
      <c r="Z11" s="152">
        <v>0</v>
      </c>
      <c r="AA11" s="54">
        <f t="shared" si="0"/>
        <v>12</v>
      </c>
    </row>
    <row r="12" spans="1:27" ht="13.5">
      <c r="A12" s="95" t="s">
        <v>139</v>
      </c>
      <c r="B12" s="54">
        <v>2401</v>
      </c>
      <c r="C12" s="127">
        <v>2</v>
      </c>
      <c r="D12" s="152">
        <v>1</v>
      </c>
      <c r="E12" s="152">
        <v>3</v>
      </c>
      <c r="F12" s="152">
        <v>0</v>
      </c>
      <c r="G12" s="152">
        <v>1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1</v>
      </c>
      <c r="N12" s="152">
        <v>1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1</v>
      </c>
      <c r="U12" s="152">
        <v>0</v>
      </c>
      <c r="V12" s="152">
        <v>2</v>
      </c>
      <c r="W12" s="152">
        <v>1</v>
      </c>
      <c r="X12" s="152">
        <v>0</v>
      </c>
      <c r="Y12" s="152">
        <v>0</v>
      </c>
      <c r="Z12" s="152">
        <v>0</v>
      </c>
      <c r="AA12" s="54">
        <f t="shared" si="0"/>
        <v>11</v>
      </c>
    </row>
    <row r="13" spans="1:27" ht="13.5">
      <c r="A13" s="95" t="s">
        <v>146</v>
      </c>
      <c r="B13" s="54">
        <v>2398</v>
      </c>
      <c r="C13" s="127">
        <v>9</v>
      </c>
      <c r="D13" s="152">
        <v>1</v>
      </c>
      <c r="E13" s="152">
        <v>4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1</v>
      </c>
      <c r="N13" s="152">
        <v>2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54">
        <f t="shared" si="0"/>
        <v>8</v>
      </c>
    </row>
    <row r="14" spans="1:27" ht="13.5">
      <c r="A14" s="95" t="s">
        <v>148</v>
      </c>
      <c r="B14" s="54">
        <v>2395</v>
      </c>
      <c r="C14" s="127">
        <v>11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1</v>
      </c>
      <c r="O14" s="152">
        <v>2</v>
      </c>
      <c r="P14" s="152">
        <v>2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54">
        <f t="shared" si="0"/>
        <v>5</v>
      </c>
    </row>
    <row r="15" spans="1:27" ht="13.5">
      <c r="A15" s="95" t="s">
        <v>153</v>
      </c>
      <c r="B15" s="54">
        <v>2395</v>
      </c>
      <c r="C15" s="127">
        <v>16</v>
      </c>
      <c r="D15" s="152">
        <v>0</v>
      </c>
      <c r="E15" s="152">
        <v>5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54">
        <f t="shared" si="0"/>
        <v>5</v>
      </c>
    </row>
    <row r="16" spans="1:27" ht="13.5">
      <c r="A16" s="95" t="s">
        <v>149</v>
      </c>
      <c r="B16" s="54">
        <v>2394</v>
      </c>
      <c r="C16" s="127">
        <v>12</v>
      </c>
      <c r="D16" s="152">
        <v>0</v>
      </c>
      <c r="E16" s="152">
        <v>0</v>
      </c>
      <c r="F16" s="152">
        <v>3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1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54">
        <f t="shared" si="0"/>
        <v>4</v>
      </c>
    </row>
    <row r="17" spans="1:27" ht="13.5">
      <c r="A17" s="95" t="s">
        <v>150</v>
      </c>
      <c r="B17" s="54">
        <v>2392</v>
      </c>
      <c r="C17" s="127">
        <v>13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2</v>
      </c>
      <c r="X17" s="152">
        <v>0</v>
      </c>
      <c r="Y17" s="152">
        <v>0</v>
      </c>
      <c r="Z17" s="152">
        <v>0</v>
      </c>
      <c r="AA17" s="54">
        <f t="shared" si="0"/>
        <v>2</v>
      </c>
    </row>
    <row r="18" spans="1:27" ht="13.5">
      <c r="A18" s="95" t="s">
        <v>154</v>
      </c>
      <c r="B18" s="54">
        <v>2391</v>
      </c>
      <c r="C18" s="127">
        <v>18</v>
      </c>
      <c r="D18" s="152">
        <v>0</v>
      </c>
      <c r="E18" s="152">
        <v>0</v>
      </c>
      <c r="F18" s="152">
        <v>1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54">
        <f t="shared" si="0"/>
        <v>1</v>
      </c>
    </row>
    <row r="19" spans="1:27" ht="13.5">
      <c r="A19" s="95" t="s">
        <v>147</v>
      </c>
      <c r="B19" s="54">
        <v>2390</v>
      </c>
      <c r="C19" s="127">
        <v>10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54">
        <f t="shared" si="0"/>
        <v>0</v>
      </c>
    </row>
    <row r="20" spans="1:27" ht="13.5">
      <c r="A20" s="95" t="s">
        <v>157</v>
      </c>
      <c r="B20" s="54">
        <v>2390</v>
      </c>
      <c r="C20" s="127">
        <v>17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54">
        <f t="shared" si="0"/>
        <v>0</v>
      </c>
    </row>
    <row r="21" spans="1:27" ht="13.5">
      <c r="A21" s="95" t="s">
        <v>155</v>
      </c>
      <c r="B21" s="54">
        <v>2390</v>
      </c>
      <c r="C21" s="127">
        <v>19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54">
        <f t="shared" si="0"/>
        <v>0</v>
      </c>
    </row>
    <row r="22" spans="1:27" ht="13.5">
      <c r="A22" s="95" t="s">
        <v>156</v>
      </c>
      <c r="B22" s="54">
        <v>2390</v>
      </c>
      <c r="C22" s="127">
        <v>20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54">
        <f t="shared" si="0"/>
        <v>0</v>
      </c>
    </row>
    <row r="23" spans="1:27" ht="13.5">
      <c r="A23" s="126" t="s">
        <v>10</v>
      </c>
      <c r="B23" s="164">
        <f>SUM(B3:B22)</f>
        <v>48121</v>
      </c>
      <c r="C23" s="125"/>
      <c r="D23" s="55">
        <f>SUM(D3:D22)</f>
        <v>19</v>
      </c>
      <c r="E23" s="55">
        <f aca="true" t="shared" si="1" ref="E23:Z23">SUM(E3:E22)</f>
        <v>28</v>
      </c>
      <c r="F23" s="55">
        <f t="shared" si="1"/>
        <v>28</v>
      </c>
      <c r="G23" s="55">
        <f t="shared" si="1"/>
        <v>9</v>
      </c>
      <c r="H23" s="55">
        <f t="shared" si="1"/>
        <v>8</v>
      </c>
      <c r="I23" s="55">
        <f t="shared" si="1"/>
        <v>15</v>
      </c>
      <c r="J23" s="55">
        <f t="shared" si="1"/>
        <v>22</v>
      </c>
      <c r="K23" s="55">
        <f t="shared" si="1"/>
        <v>14</v>
      </c>
      <c r="L23" s="55">
        <f t="shared" si="1"/>
        <v>16</v>
      </c>
      <c r="M23" s="55">
        <f t="shared" si="1"/>
        <v>14</v>
      </c>
      <c r="N23" s="55">
        <f t="shared" si="1"/>
        <v>33</v>
      </c>
      <c r="O23" s="55">
        <f t="shared" si="1"/>
        <v>10</v>
      </c>
      <c r="P23" s="55">
        <f t="shared" si="1"/>
        <v>16</v>
      </c>
      <c r="Q23" s="55">
        <f t="shared" si="1"/>
        <v>4</v>
      </c>
      <c r="R23" s="55">
        <f t="shared" si="1"/>
        <v>1</v>
      </c>
      <c r="S23" s="55">
        <f t="shared" si="1"/>
        <v>4</v>
      </c>
      <c r="T23" s="55">
        <f t="shared" si="1"/>
        <v>7</v>
      </c>
      <c r="U23" s="55">
        <f t="shared" si="1"/>
        <v>13</v>
      </c>
      <c r="V23" s="55">
        <f t="shared" si="1"/>
        <v>14</v>
      </c>
      <c r="W23" s="55">
        <f t="shared" si="1"/>
        <v>20</v>
      </c>
      <c r="X23" s="55">
        <f t="shared" si="1"/>
        <v>12</v>
      </c>
      <c r="Y23" s="55">
        <f t="shared" si="1"/>
        <v>12</v>
      </c>
      <c r="Z23" s="55">
        <f t="shared" si="1"/>
        <v>2</v>
      </c>
      <c r="AA23" s="125"/>
    </row>
    <row r="24" spans="1:26" ht="13.5">
      <c r="A24" s="55" t="s">
        <v>168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X24" s="280" t="s">
        <v>10</v>
      </c>
      <c r="Y24" s="281"/>
      <c r="Z24" s="282"/>
    </row>
    <row r="25" spans="1:26" ht="13.5">
      <c r="A25" s="56">
        <v>2390</v>
      </c>
      <c r="X25" s="283">
        <f>SUM(D23:Z23)</f>
        <v>321</v>
      </c>
      <c r="Y25" s="284"/>
      <c r="Z25" s="285"/>
    </row>
    <row r="26" ht="12.75">
      <c r="O26" s="17"/>
    </row>
  </sheetData>
  <mergeCells count="2">
    <mergeCell ref="X24:Z24"/>
    <mergeCell ref="X25:Z25"/>
  </mergeCells>
  <printOptions/>
  <pageMargins left="0.2" right="0.28" top="1.18" bottom="1" header="0.5" footer="0.5"/>
  <pageSetup horizontalDpi="600" verticalDpi="600" orientation="landscape" paperSize="9" scale="130" r:id="rId1"/>
  <headerFooter alignWithMargins="0">
    <oddHeader>&amp;CPOPOLO DELLE LIBERTA'&amp;Rlista n. 9</oddHeader>
    <oddFooter>&amp;LCOPPARO (FE)&amp;RAMMINISTRATIVE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="85" zoomScaleNormal="85" workbookViewId="0" topLeftCell="A1">
      <selection activeCell="Q11" sqref="Q11"/>
    </sheetView>
  </sheetViews>
  <sheetFormatPr defaultColWidth="9.140625" defaultRowHeight="12.75"/>
  <cols>
    <col min="1" max="1" width="3.00390625" style="0" bestFit="1" customWidth="1"/>
    <col min="2" max="4" width="8.00390625" style="0" bestFit="1" customWidth="1"/>
    <col min="5" max="5" width="9.421875" style="0" bestFit="1" customWidth="1"/>
    <col min="6" max="6" width="7.8515625" style="0" bestFit="1" customWidth="1"/>
    <col min="7" max="7" width="9.421875" style="0" bestFit="1" customWidth="1"/>
    <col min="8" max="8" width="9.140625" style="0" bestFit="1" customWidth="1"/>
    <col min="9" max="9" width="8.00390625" style="0" bestFit="1" customWidth="1"/>
    <col min="10" max="10" width="9.421875" style="0" bestFit="1" customWidth="1"/>
    <col min="11" max="11" width="1.57421875" style="0" customWidth="1"/>
    <col min="12" max="12" width="3.7109375" style="180" customWidth="1"/>
    <col min="13" max="13" width="9.421875" style="178" customWidth="1"/>
    <col min="14" max="14" width="3.00390625" style="0" hidden="1" customWidth="1"/>
    <col min="15" max="15" width="9.421875" style="0" hidden="1" customWidth="1"/>
  </cols>
  <sheetData>
    <row r="1" spans="2:10" ht="13.5" thickBot="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2:15" ht="33" customHeight="1">
      <c r="B2" s="227" t="s">
        <v>0</v>
      </c>
      <c r="C2" s="229" t="s">
        <v>1</v>
      </c>
      <c r="D2" s="186" t="s">
        <v>2</v>
      </c>
      <c r="E2" s="187" t="s">
        <v>3</v>
      </c>
      <c r="F2" s="188" t="s">
        <v>4</v>
      </c>
      <c r="G2" s="218" t="s">
        <v>175</v>
      </c>
      <c r="H2" s="189" t="s">
        <v>6</v>
      </c>
      <c r="I2" s="193" t="s">
        <v>7</v>
      </c>
      <c r="J2" s="223" t="s">
        <v>8</v>
      </c>
      <c r="L2" s="178"/>
      <c r="M2" s="176" t="s">
        <v>174</v>
      </c>
      <c r="O2" s="176" t="s">
        <v>174</v>
      </c>
    </row>
    <row r="3" spans="1:15" ht="13.5">
      <c r="A3">
        <v>1</v>
      </c>
      <c r="B3" s="228">
        <v>367</v>
      </c>
      <c r="C3" s="230">
        <v>649</v>
      </c>
      <c r="D3" s="181">
        <v>208</v>
      </c>
      <c r="E3" s="182">
        <v>241</v>
      </c>
      <c r="F3" s="216">
        <v>455</v>
      </c>
      <c r="G3" s="219">
        <v>5333</v>
      </c>
      <c r="H3" s="217">
        <v>460</v>
      </c>
      <c r="I3" s="226">
        <v>936</v>
      </c>
      <c r="J3" s="224">
        <v>2390</v>
      </c>
      <c r="L3" s="178">
        <v>1</v>
      </c>
      <c r="M3" s="180">
        <v>5333</v>
      </c>
      <c r="N3" s="233">
        <v>1</v>
      </c>
      <c r="O3" s="234">
        <v>6697</v>
      </c>
    </row>
    <row r="4" spans="1:15" ht="12.75">
      <c r="A4">
        <v>2</v>
      </c>
      <c r="B4" s="183">
        <f>367/A4</f>
        <v>183.5</v>
      </c>
      <c r="C4" s="184">
        <f>649/A4</f>
        <v>324.5</v>
      </c>
      <c r="D4" s="183">
        <f>208/A4</f>
        <v>104</v>
      </c>
      <c r="E4" s="185">
        <f>241/A4</f>
        <v>120.5</v>
      </c>
      <c r="F4" s="185">
        <f>455/A4</f>
        <v>227.5</v>
      </c>
      <c r="G4" s="220">
        <f>5333/A4</f>
        <v>2666.5</v>
      </c>
      <c r="H4" s="184">
        <f>460/A4</f>
        <v>230</v>
      </c>
      <c r="I4" s="183">
        <f>936/A4</f>
        <v>468</v>
      </c>
      <c r="J4" s="225">
        <f>2390/A4</f>
        <v>1195</v>
      </c>
      <c r="L4" s="178">
        <v>2</v>
      </c>
      <c r="M4" s="180">
        <v>2666.5</v>
      </c>
      <c r="N4" s="233">
        <v>2</v>
      </c>
      <c r="O4" s="234">
        <v>3348.5</v>
      </c>
    </row>
    <row r="5" spans="1:15" ht="12.75">
      <c r="A5">
        <v>3</v>
      </c>
      <c r="B5" s="183">
        <f>367/A5</f>
        <v>122.33333333333333</v>
      </c>
      <c r="C5" s="184">
        <f aca="true" t="shared" si="0" ref="C5:C22">649/A5</f>
        <v>216.33333333333334</v>
      </c>
      <c r="D5" s="183">
        <f aca="true" t="shared" si="1" ref="D5:D22">208/A5</f>
        <v>69.33333333333333</v>
      </c>
      <c r="E5" s="185">
        <f aca="true" t="shared" si="2" ref="E5:E22">241/A5</f>
        <v>80.33333333333333</v>
      </c>
      <c r="F5" s="185">
        <f aca="true" t="shared" si="3" ref="F5:F22">455/A5</f>
        <v>151.66666666666666</v>
      </c>
      <c r="G5" s="220">
        <f aca="true" t="shared" si="4" ref="G5:G22">5333/A5</f>
        <v>1777.6666666666667</v>
      </c>
      <c r="H5" s="184">
        <f aca="true" t="shared" si="5" ref="H5:H22">460/A5</f>
        <v>153.33333333333334</v>
      </c>
      <c r="I5" s="183">
        <f aca="true" t="shared" si="6" ref="I5:I22">936/A5</f>
        <v>312</v>
      </c>
      <c r="J5" s="225">
        <f aca="true" t="shared" si="7" ref="J5:J22">2390/A5</f>
        <v>796.6666666666666</v>
      </c>
      <c r="L5" s="178">
        <v>3</v>
      </c>
      <c r="M5" s="180">
        <v>2390</v>
      </c>
      <c r="N5" s="221">
        <v>3</v>
      </c>
      <c r="O5" s="222">
        <v>3326</v>
      </c>
    </row>
    <row r="6" spans="1:15" ht="12.75">
      <c r="A6">
        <v>4</v>
      </c>
      <c r="B6" s="183">
        <f aca="true" t="shared" si="8" ref="B6:B22">367/A6</f>
        <v>91.75</v>
      </c>
      <c r="C6" s="184">
        <f t="shared" si="0"/>
        <v>162.25</v>
      </c>
      <c r="D6" s="183">
        <f t="shared" si="1"/>
        <v>52</v>
      </c>
      <c r="E6" s="185">
        <f t="shared" si="2"/>
        <v>60.25</v>
      </c>
      <c r="F6" s="185">
        <f t="shared" si="3"/>
        <v>113.75</v>
      </c>
      <c r="G6" s="220">
        <f t="shared" si="4"/>
        <v>1333.25</v>
      </c>
      <c r="H6" s="184">
        <f t="shared" si="5"/>
        <v>115</v>
      </c>
      <c r="I6" s="183">
        <f t="shared" si="6"/>
        <v>234</v>
      </c>
      <c r="J6" s="225">
        <f t="shared" si="7"/>
        <v>597.5</v>
      </c>
      <c r="L6" s="178">
        <v>4</v>
      </c>
      <c r="M6" s="180">
        <v>1777.6666666666667</v>
      </c>
      <c r="N6" s="233">
        <v>4</v>
      </c>
      <c r="O6" s="234">
        <v>2232.3333333333335</v>
      </c>
    </row>
    <row r="7" spans="1:15" ht="12.75">
      <c r="A7">
        <v>5</v>
      </c>
      <c r="B7" s="183">
        <f t="shared" si="8"/>
        <v>73.4</v>
      </c>
      <c r="C7" s="184">
        <f t="shared" si="0"/>
        <v>129.8</v>
      </c>
      <c r="D7" s="183">
        <f t="shared" si="1"/>
        <v>41.6</v>
      </c>
      <c r="E7" s="185">
        <f t="shared" si="2"/>
        <v>48.2</v>
      </c>
      <c r="F7" s="185">
        <f t="shared" si="3"/>
        <v>91</v>
      </c>
      <c r="G7" s="220">
        <f t="shared" si="4"/>
        <v>1066.6</v>
      </c>
      <c r="H7" s="184">
        <f t="shared" si="5"/>
        <v>92</v>
      </c>
      <c r="I7" s="183">
        <f t="shared" si="6"/>
        <v>187.2</v>
      </c>
      <c r="J7" s="184">
        <f t="shared" si="7"/>
        <v>478</v>
      </c>
      <c r="L7" s="178">
        <v>5</v>
      </c>
      <c r="M7" s="180">
        <v>1333.25</v>
      </c>
      <c r="N7" s="233">
        <v>5</v>
      </c>
      <c r="O7" s="234">
        <v>1674.25</v>
      </c>
    </row>
    <row r="8" spans="1:15" ht="12.75">
      <c r="A8">
        <v>6</v>
      </c>
      <c r="B8" s="183">
        <f t="shared" si="8"/>
        <v>61.166666666666664</v>
      </c>
      <c r="C8" s="184">
        <f t="shared" si="0"/>
        <v>108.16666666666667</v>
      </c>
      <c r="D8" s="183">
        <f t="shared" si="1"/>
        <v>34.666666666666664</v>
      </c>
      <c r="E8" s="185">
        <f t="shared" si="2"/>
        <v>40.166666666666664</v>
      </c>
      <c r="F8" s="185">
        <f t="shared" si="3"/>
        <v>75.83333333333333</v>
      </c>
      <c r="G8" s="220">
        <f t="shared" si="4"/>
        <v>888.8333333333334</v>
      </c>
      <c r="H8" s="184">
        <f t="shared" si="5"/>
        <v>76.66666666666667</v>
      </c>
      <c r="I8" s="183">
        <f t="shared" si="6"/>
        <v>156</v>
      </c>
      <c r="J8" s="184">
        <f t="shared" si="7"/>
        <v>398.3333333333333</v>
      </c>
      <c r="L8" s="178">
        <v>6</v>
      </c>
      <c r="M8" s="180">
        <v>1195</v>
      </c>
      <c r="N8" s="235">
        <v>6</v>
      </c>
      <c r="O8" s="236">
        <v>1663</v>
      </c>
    </row>
    <row r="9" spans="1:15" ht="12.75">
      <c r="A9">
        <v>7</v>
      </c>
      <c r="B9" s="183">
        <f t="shared" si="8"/>
        <v>52.42857142857143</v>
      </c>
      <c r="C9" s="184">
        <f t="shared" si="0"/>
        <v>92.71428571428571</v>
      </c>
      <c r="D9" s="183">
        <f t="shared" si="1"/>
        <v>29.714285714285715</v>
      </c>
      <c r="E9" s="185">
        <f t="shared" si="2"/>
        <v>34.42857142857143</v>
      </c>
      <c r="F9" s="185">
        <f t="shared" si="3"/>
        <v>65</v>
      </c>
      <c r="G9" s="220">
        <f t="shared" si="4"/>
        <v>761.8571428571429</v>
      </c>
      <c r="H9" s="184">
        <f t="shared" si="5"/>
        <v>65.71428571428571</v>
      </c>
      <c r="I9" s="183">
        <f t="shared" si="6"/>
        <v>133.71428571428572</v>
      </c>
      <c r="J9" s="184">
        <f t="shared" si="7"/>
        <v>341.42857142857144</v>
      </c>
      <c r="L9" s="178">
        <v>7</v>
      </c>
      <c r="M9" s="180">
        <v>1066.6</v>
      </c>
      <c r="N9" s="233">
        <v>7</v>
      </c>
      <c r="O9" s="234">
        <v>1339.4</v>
      </c>
    </row>
    <row r="10" spans="1:15" ht="12.75">
      <c r="A10">
        <v>8</v>
      </c>
      <c r="B10" s="183">
        <f t="shared" si="8"/>
        <v>45.875</v>
      </c>
      <c r="C10" s="184">
        <f t="shared" si="0"/>
        <v>81.125</v>
      </c>
      <c r="D10" s="183">
        <f t="shared" si="1"/>
        <v>26</v>
      </c>
      <c r="E10" s="185">
        <f t="shared" si="2"/>
        <v>30.125</v>
      </c>
      <c r="F10" s="185">
        <f t="shared" si="3"/>
        <v>56.875</v>
      </c>
      <c r="G10" s="220">
        <f t="shared" si="4"/>
        <v>666.625</v>
      </c>
      <c r="H10" s="184">
        <f t="shared" si="5"/>
        <v>57.5</v>
      </c>
      <c r="I10" s="183">
        <f t="shared" si="6"/>
        <v>117</v>
      </c>
      <c r="J10" s="184">
        <f t="shared" si="7"/>
        <v>298.75</v>
      </c>
      <c r="L10" s="178">
        <v>8</v>
      </c>
      <c r="M10" s="180">
        <v>936</v>
      </c>
      <c r="N10" s="233">
        <v>8</v>
      </c>
      <c r="O10" s="234">
        <v>1116.1666666666667</v>
      </c>
    </row>
    <row r="11" spans="1:15" ht="12.75">
      <c r="A11">
        <v>9</v>
      </c>
      <c r="B11" s="183">
        <f t="shared" si="8"/>
        <v>40.77777777777778</v>
      </c>
      <c r="C11" s="184">
        <f t="shared" si="0"/>
        <v>72.11111111111111</v>
      </c>
      <c r="D11" s="183">
        <f t="shared" si="1"/>
        <v>23.11111111111111</v>
      </c>
      <c r="E11" s="185">
        <f t="shared" si="2"/>
        <v>26.77777777777778</v>
      </c>
      <c r="F11" s="185">
        <f t="shared" si="3"/>
        <v>50.55555555555556</v>
      </c>
      <c r="G11" s="220">
        <f t="shared" si="4"/>
        <v>592.5555555555555</v>
      </c>
      <c r="H11" s="184">
        <f t="shared" si="5"/>
        <v>51.111111111111114</v>
      </c>
      <c r="I11" s="183">
        <f t="shared" si="6"/>
        <v>104</v>
      </c>
      <c r="J11" s="184">
        <f t="shared" si="7"/>
        <v>265.55555555555554</v>
      </c>
      <c r="L11" s="178">
        <v>9</v>
      </c>
      <c r="M11" s="180">
        <v>888.8333333333334</v>
      </c>
      <c r="N11" s="235">
        <v>9</v>
      </c>
      <c r="O11" s="236">
        <v>1108.6666666666667</v>
      </c>
    </row>
    <row r="12" spans="1:15" ht="12.75">
      <c r="A12">
        <v>10</v>
      </c>
      <c r="B12" s="183">
        <f t="shared" si="8"/>
        <v>36.7</v>
      </c>
      <c r="C12" s="184">
        <f t="shared" si="0"/>
        <v>64.9</v>
      </c>
      <c r="D12" s="183">
        <f t="shared" si="1"/>
        <v>20.8</v>
      </c>
      <c r="E12" s="185">
        <f t="shared" si="2"/>
        <v>24.1</v>
      </c>
      <c r="F12" s="185">
        <f t="shared" si="3"/>
        <v>45.5</v>
      </c>
      <c r="G12" s="220">
        <f t="shared" si="4"/>
        <v>533.3</v>
      </c>
      <c r="H12" s="184">
        <f t="shared" si="5"/>
        <v>46</v>
      </c>
      <c r="I12" s="183">
        <f t="shared" si="6"/>
        <v>93.6</v>
      </c>
      <c r="J12" s="184">
        <f t="shared" si="7"/>
        <v>239</v>
      </c>
      <c r="L12" s="178">
        <v>10</v>
      </c>
      <c r="M12" s="180">
        <v>796.6666666666666</v>
      </c>
      <c r="N12" s="237">
        <v>10</v>
      </c>
      <c r="O12" s="231">
        <v>1016</v>
      </c>
    </row>
    <row r="13" spans="1:15" ht="12.75">
      <c r="A13">
        <v>11</v>
      </c>
      <c r="B13" s="183">
        <f t="shared" si="8"/>
        <v>33.36363636363637</v>
      </c>
      <c r="C13" s="184">
        <f t="shared" si="0"/>
        <v>59</v>
      </c>
      <c r="D13" s="183">
        <f t="shared" si="1"/>
        <v>18.90909090909091</v>
      </c>
      <c r="E13" s="185">
        <f t="shared" si="2"/>
        <v>21.90909090909091</v>
      </c>
      <c r="F13" s="185">
        <f t="shared" si="3"/>
        <v>41.36363636363637</v>
      </c>
      <c r="G13" s="220">
        <f t="shared" si="4"/>
        <v>484.8181818181818</v>
      </c>
      <c r="H13" s="184">
        <f t="shared" si="5"/>
        <v>41.81818181818182</v>
      </c>
      <c r="I13" s="183">
        <f t="shared" si="6"/>
        <v>85.0909090909091</v>
      </c>
      <c r="J13" s="184">
        <f t="shared" si="7"/>
        <v>217.27272727272728</v>
      </c>
      <c r="L13" s="178">
        <v>11</v>
      </c>
      <c r="M13" s="180">
        <v>761.8571428571429</v>
      </c>
      <c r="N13" s="233">
        <v>11</v>
      </c>
      <c r="O13" s="234">
        <v>956.7142857142857</v>
      </c>
    </row>
    <row r="14" spans="1:15" ht="12.75">
      <c r="A14">
        <v>12</v>
      </c>
      <c r="B14" s="183">
        <f t="shared" si="8"/>
        <v>30.583333333333332</v>
      </c>
      <c r="C14" s="184">
        <f t="shared" si="0"/>
        <v>54.083333333333336</v>
      </c>
      <c r="D14" s="183">
        <f t="shared" si="1"/>
        <v>17.333333333333332</v>
      </c>
      <c r="E14" s="185">
        <f t="shared" si="2"/>
        <v>20.083333333333332</v>
      </c>
      <c r="F14" s="185">
        <f t="shared" si="3"/>
        <v>37.916666666666664</v>
      </c>
      <c r="G14" s="220">
        <f t="shared" si="4"/>
        <v>444.4166666666667</v>
      </c>
      <c r="H14" s="184">
        <f t="shared" si="5"/>
        <v>38.333333333333336</v>
      </c>
      <c r="I14" s="183">
        <f t="shared" si="6"/>
        <v>78</v>
      </c>
      <c r="J14" s="184">
        <f t="shared" si="7"/>
        <v>199.16666666666666</v>
      </c>
      <c r="L14" s="178">
        <v>12</v>
      </c>
      <c r="M14" s="180">
        <v>666.625</v>
      </c>
      <c r="N14" s="233">
        <v>12</v>
      </c>
      <c r="O14" s="234">
        <v>837.125</v>
      </c>
    </row>
    <row r="15" spans="1:15" ht="12.75">
      <c r="A15">
        <v>13</v>
      </c>
      <c r="B15" s="183">
        <f t="shared" si="8"/>
        <v>28.23076923076923</v>
      </c>
      <c r="C15" s="184">
        <f t="shared" si="0"/>
        <v>49.92307692307692</v>
      </c>
      <c r="D15" s="183">
        <f t="shared" si="1"/>
        <v>16</v>
      </c>
      <c r="E15" s="185">
        <f t="shared" si="2"/>
        <v>18.53846153846154</v>
      </c>
      <c r="F15" s="185">
        <f t="shared" si="3"/>
        <v>35</v>
      </c>
      <c r="G15" s="185">
        <f t="shared" si="4"/>
        <v>410.2307692307692</v>
      </c>
      <c r="H15" s="184">
        <f t="shared" si="5"/>
        <v>35.38461538461539</v>
      </c>
      <c r="I15" s="183">
        <f t="shared" si="6"/>
        <v>72</v>
      </c>
      <c r="J15" s="184">
        <f t="shared" si="7"/>
        <v>183.84615384615384</v>
      </c>
      <c r="L15" s="178">
        <v>13</v>
      </c>
      <c r="M15" s="179">
        <v>649</v>
      </c>
      <c r="N15" s="235">
        <v>13</v>
      </c>
      <c r="O15" s="236">
        <v>831.5</v>
      </c>
    </row>
    <row r="16" spans="1:15" ht="12.75">
      <c r="A16">
        <v>14</v>
      </c>
      <c r="B16" s="183">
        <f t="shared" si="8"/>
        <v>26.214285714285715</v>
      </c>
      <c r="C16" s="184">
        <f t="shared" si="0"/>
        <v>46.357142857142854</v>
      </c>
      <c r="D16" s="183">
        <f t="shared" si="1"/>
        <v>14.857142857142858</v>
      </c>
      <c r="E16" s="185">
        <f t="shared" si="2"/>
        <v>17.214285714285715</v>
      </c>
      <c r="F16" s="185">
        <f t="shared" si="3"/>
        <v>32.5</v>
      </c>
      <c r="G16" s="185">
        <f t="shared" si="4"/>
        <v>380.92857142857144</v>
      </c>
      <c r="H16" s="184">
        <f t="shared" si="5"/>
        <v>32.857142857142854</v>
      </c>
      <c r="I16" s="183">
        <f t="shared" si="6"/>
        <v>66.85714285714286</v>
      </c>
      <c r="J16" s="184">
        <f t="shared" si="7"/>
        <v>170.71428571428572</v>
      </c>
      <c r="L16" s="178">
        <v>14</v>
      </c>
      <c r="M16" s="180">
        <v>597.5</v>
      </c>
      <c r="N16" s="233">
        <v>14</v>
      </c>
      <c r="O16" s="234">
        <v>744.1111111111111</v>
      </c>
    </row>
    <row r="17" spans="1:15" ht="12.75">
      <c r="A17">
        <v>15</v>
      </c>
      <c r="B17" s="183">
        <f t="shared" si="8"/>
        <v>24.466666666666665</v>
      </c>
      <c r="C17" s="184">
        <f t="shared" si="0"/>
        <v>43.266666666666666</v>
      </c>
      <c r="D17" s="183">
        <f t="shared" si="1"/>
        <v>13.866666666666667</v>
      </c>
      <c r="E17" s="185">
        <f t="shared" si="2"/>
        <v>16.066666666666666</v>
      </c>
      <c r="F17" s="185">
        <f t="shared" si="3"/>
        <v>30.333333333333332</v>
      </c>
      <c r="G17" s="185">
        <f t="shared" si="4"/>
        <v>355.53333333333336</v>
      </c>
      <c r="H17" s="184">
        <f t="shared" si="5"/>
        <v>30.666666666666668</v>
      </c>
      <c r="I17" s="183">
        <f t="shared" si="6"/>
        <v>62.4</v>
      </c>
      <c r="J17" s="184">
        <f t="shared" si="7"/>
        <v>159.33333333333334</v>
      </c>
      <c r="L17" s="178">
        <v>15</v>
      </c>
      <c r="M17" s="180">
        <v>592.5555555555555</v>
      </c>
      <c r="N17" s="233">
        <v>15</v>
      </c>
      <c r="O17" s="234">
        <v>669.7</v>
      </c>
    </row>
    <row r="18" spans="1:15" ht="12.75">
      <c r="A18">
        <v>16</v>
      </c>
      <c r="B18" s="183">
        <f t="shared" si="8"/>
        <v>22.9375</v>
      </c>
      <c r="C18" s="184">
        <f t="shared" si="0"/>
        <v>40.5625</v>
      </c>
      <c r="D18" s="183">
        <f t="shared" si="1"/>
        <v>13</v>
      </c>
      <c r="E18" s="185">
        <f t="shared" si="2"/>
        <v>15.0625</v>
      </c>
      <c r="F18" s="185">
        <f t="shared" si="3"/>
        <v>28.4375</v>
      </c>
      <c r="G18" s="185">
        <f t="shared" si="4"/>
        <v>333.3125</v>
      </c>
      <c r="H18" s="184">
        <f t="shared" si="5"/>
        <v>28.75</v>
      </c>
      <c r="I18" s="183">
        <f t="shared" si="6"/>
        <v>58.5</v>
      </c>
      <c r="J18" s="184">
        <f t="shared" si="7"/>
        <v>149.375</v>
      </c>
      <c r="L18" s="178">
        <v>16</v>
      </c>
      <c r="M18" s="180">
        <v>533.3</v>
      </c>
      <c r="N18" s="235">
        <v>16</v>
      </c>
      <c r="O18" s="236">
        <v>665.2</v>
      </c>
    </row>
    <row r="19" spans="1:15" ht="12.75">
      <c r="A19">
        <v>17</v>
      </c>
      <c r="B19" s="183">
        <f t="shared" si="8"/>
        <v>21.58823529411765</v>
      </c>
      <c r="C19" s="184">
        <f t="shared" si="0"/>
        <v>38.1764705882353</v>
      </c>
      <c r="D19" s="183">
        <f t="shared" si="1"/>
        <v>12.235294117647058</v>
      </c>
      <c r="E19" s="185">
        <f t="shared" si="2"/>
        <v>14.176470588235293</v>
      </c>
      <c r="F19" s="185">
        <f t="shared" si="3"/>
        <v>26.764705882352942</v>
      </c>
      <c r="G19" s="185">
        <f t="shared" si="4"/>
        <v>313.70588235294116</v>
      </c>
      <c r="H19" s="184">
        <f t="shared" si="5"/>
        <v>27.058823529411764</v>
      </c>
      <c r="I19" s="183">
        <f t="shared" si="6"/>
        <v>55.05882352941177</v>
      </c>
      <c r="J19" s="184">
        <f t="shared" si="7"/>
        <v>140.58823529411765</v>
      </c>
      <c r="L19" s="178">
        <v>17</v>
      </c>
      <c r="M19" s="180">
        <v>484.8181818181818</v>
      </c>
      <c r="N19" s="233">
        <v>17</v>
      </c>
      <c r="O19" s="234">
        <v>608.8181818181819</v>
      </c>
    </row>
    <row r="20" spans="1:15" ht="12.75">
      <c r="A20">
        <v>18</v>
      </c>
      <c r="B20" s="183">
        <f t="shared" si="8"/>
        <v>20.38888888888889</v>
      </c>
      <c r="C20" s="184">
        <f t="shared" si="0"/>
        <v>36.05555555555556</v>
      </c>
      <c r="D20" s="183">
        <f t="shared" si="1"/>
        <v>11.555555555555555</v>
      </c>
      <c r="E20" s="185">
        <f t="shared" si="2"/>
        <v>13.38888888888889</v>
      </c>
      <c r="F20" s="185">
        <f t="shared" si="3"/>
        <v>25.27777777777778</v>
      </c>
      <c r="G20" s="185">
        <f t="shared" si="4"/>
        <v>296.27777777777777</v>
      </c>
      <c r="H20" s="184">
        <f t="shared" si="5"/>
        <v>25.555555555555557</v>
      </c>
      <c r="I20" s="183">
        <f t="shared" si="6"/>
        <v>52</v>
      </c>
      <c r="J20" s="184">
        <f t="shared" si="7"/>
        <v>132.77777777777777</v>
      </c>
      <c r="L20" s="178">
        <v>18</v>
      </c>
      <c r="M20" s="180">
        <v>478</v>
      </c>
      <c r="N20" s="233">
        <v>18</v>
      </c>
      <c r="O20" s="234">
        <v>558.0833333333334</v>
      </c>
    </row>
    <row r="21" spans="1:15" ht="12.75">
      <c r="A21">
        <v>19</v>
      </c>
      <c r="B21" s="183">
        <f t="shared" si="8"/>
        <v>19.31578947368421</v>
      </c>
      <c r="C21" s="184">
        <f t="shared" si="0"/>
        <v>34.1578947368421</v>
      </c>
      <c r="D21" s="183">
        <f t="shared" si="1"/>
        <v>10.947368421052632</v>
      </c>
      <c r="E21" s="185">
        <f t="shared" si="2"/>
        <v>12.68421052631579</v>
      </c>
      <c r="F21" s="185">
        <f t="shared" si="3"/>
        <v>23.94736842105263</v>
      </c>
      <c r="G21" s="185">
        <f t="shared" si="4"/>
        <v>280.6842105263158</v>
      </c>
      <c r="H21" s="184">
        <f t="shared" si="5"/>
        <v>24.210526315789473</v>
      </c>
      <c r="I21" s="183">
        <f t="shared" si="6"/>
        <v>49.26315789473684</v>
      </c>
      <c r="J21" s="184">
        <f t="shared" si="7"/>
        <v>125.78947368421052</v>
      </c>
      <c r="L21" s="178">
        <v>19</v>
      </c>
      <c r="M21" s="180">
        <v>468</v>
      </c>
      <c r="N21" s="235">
        <v>19</v>
      </c>
      <c r="O21" s="236">
        <v>554.3333333333334</v>
      </c>
    </row>
    <row r="22" spans="1:15" ht="13.5" thickBot="1">
      <c r="A22">
        <v>20</v>
      </c>
      <c r="B22" s="190">
        <f t="shared" si="8"/>
        <v>18.35</v>
      </c>
      <c r="C22" s="192">
        <f t="shared" si="0"/>
        <v>32.45</v>
      </c>
      <c r="D22" s="190">
        <f t="shared" si="1"/>
        <v>10.4</v>
      </c>
      <c r="E22" s="191">
        <f t="shared" si="2"/>
        <v>12.05</v>
      </c>
      <c r="F22" s="191">
        <f t="shared" si="3"/>
        <v>22.75</v>
      </c>
      <c r="G22" s="191">
        <f t="shared" si="4"/>
        <v>266.65</v>
      </c>
      <c r="H22" s="192">
        <f t="shared" si="5"/>
        <v>23</v>
      </c>
      <c r="I22" s="190">
        <f t="shared" si="6"/>
        <v>46.8</v>
      </c>
      <c r="J22" s="192">
        <f t="shared" si="7"/>
        <v>119.5</v>
      </c>
      <c r="L22" s="178">
        <v>20</v>
      </c>
      <c r="M22" s="180">
        <v>460</v>
      </c>
      <c r="N22" s="233">
        <v>20</v>
      </c>
      <c r="O22" s="234">
        <v>515.1538461538462</v>
      </c>
    </row>
    <row r="23" spans="12:15" ht="12.75">
      <c r="L23" s="178">
        <v>21</v>
      </c>
      <c r="M23" s="180">
        <v>455</v>
      </c>
      <c r="N23" s="177">
        <v>21</v>
      </c>
      <c r="O23" s="232">
        <v>508</v>
      </c>
    </row>
    <row r="24" spans="12:15" ht="13.5" thickBot="1">
      <c r="L24" s="178">
        <v>22</v>
      </c>
      <c r="M24" s="180">
        <v>444.4166666666667</v>
      </c>
      <c r="N24" s="177">
        <v>22</v>
      </c>
      <c r="O24" s="232">
        <v>478.35714285714283</v>
      </c>
    </row>
    <row r="25" spans="2:15" ht="12.75">
      <c r="B25" s="212">
        <v>1</v>
      </c>
      <c r="C25" s="213">
        <v>649</v>
      </c>
      <c r="D25" s="206">
        <v>1</v>
      </c>
      <c r="E25" s="207">
        <v>5333</v>
      </c>
      <c r="I25" s="202">
        <v>1</v>
      </c>
      <c r="J25" s="203">
        <v>2390</v>
      </c>
      <c r="L25" s="178">
        <v>23</v>
      </c>
      <c r="M25" s="180">
        <v>410.2307692307692</v>
      </c>
      <c r="N25" s="177">
        <v>23</v>
      </c>
      <c r="O25" s="232">
        <v>475.14285714285717</v>
      </c>
    </row>
    <row r="26" spans="2:15" ht="12.75">
      <c r="B26" s="214">
        <v>2</v>
      </c>
      <c r="C26" s="215">
        <v>367</v>
      </c>
      <c r="D26" s="208">
        <v>2</v>
      </c>
      <c r="E26" s="209">
        <v>2666.5</v>
      </c>
      <c r="I26" s="204">
        <v>2</v>
      </c>
      <c r="J26" s="205">
        <v>1195</v>
      </c>
      <c r="L26" s="178">
        <v>24</v>
      </c>
      <c r="M26" s="180">
        <v>398.3333333333333</v>
      </c>
      <c r="N26" s="177">
        <v>24</v>
      </c>
      <c r="O26" s="232">
        <v>446.46666666666664</v>
      </c>
    </row>
    <row r="27" spans="2:15" ht="12.75">
      <c r="B27" s="196">
        <v>3</v>
      </c>
      <c r="C27" s="200">
        <v>324.5</v>
      </c>
      <c r="D27" s="208">
        <v>3</v>
      </c>
      <c r="E27" s="209">
        <v>1777.6666666666667</v>
      </c>
      <c r="I27" s="204">
        <v>3</v>
      </c>
      <c r="J27" s="205">
        <v>936</v>
      </c>
      <c r="L27" s="178">
        <v>25</v>
      </c>
      <c r="M27" s="180">
        <v>380.92857142857144</v>
      </c>
      <c r="N27" s="177">
        <v>25</v>
      </c>
      <c r="O27" s="232">
        <v>418.5625</v>
      </c>
    </row>
    <row r="28" spans="2:15" ht="12.75">
      <c r="B28" s="196">
        <v>4</v>
      </c>
      <c r="C28" s="200">
        <v>216.33333333333334</v>
      </c>
      <c r="D28" s="208">
        <v>4</v>
      </c>
      <c r="E28" s="209">
        <v>1333.25</v>
      </c>
      <c r="I28" s="204">
        <v>4</v>
      </c>
      <c r="J28" s="205">
        <v>796.6666666666666</v>
      </c>
      <c r="L28" s="178">
        <v>26</v>
      </c>
      <c r="M28" s="179">
        <v>367</v>
      </c>
      <c r="N28" s="177">
        <v>26</v>
      </c>
      <c r="O28" s="232">
        <v>415.75</v>
      </c>
    </row>
    <row r="29" spans="2:15" ht="12.75">
      <c r="B29" s="196">
        <v>5</v>
      </c>
      <c r="C29" s="200">
        <v>183.5</v>
      </c>
      <c r="D29" s="208">
        <v>5</v>
      </c>
      <c r="E29" s="209">
        <v>1066.6</v>
      </c>
      <c r="I29" s="204">
        <v>5</v>
      </c>
      <c r="J29" s="205">
        <v>597.5</v>
      </c>
      <c r="L29" s="178">
        <v>27</v>
      </c>
      <c r="M29" s="180">
        <v>355.53333333333336</v>
      </c>
      <c r="N29" s="177">
        <v>27</v>
      </c>
      <c r="O29" s="232">
        <v>393.94117647058823</v>
      </c>
    </row>
    <row r="30" spans="2:15" ht="12.75">
      <c r="B30" s="196">
        <v>6</v>
      </c>
      <c r="C30" s="200">
        <v>162.25</v>
      </c>
      <c r="D30" s="208">
        <v>6</v>
      </c>
      <c r="E30" s="209">
        <v>888.8333333333334</v>
      </c>
      <c r="I30" s="196">
        <v>6</v>
      </c>
      <c r="J30" s="197">
        <v>478</v>
      </c>
      <c r="L30" s="178">
        <v>28</v>
      </c>
      <c r="M30" s="180">
        <v>341.42857142857144</v>
      </c>
      <c r="N30" s="177">
        <v>28</v>
      </c>
      <c r="O30" s="232">
        <v>372.05555555555554</v>
      </c>
    </row>
    <row r="31" spans="2:15" ht="12.75">
      <c r="B31" s="196">
        <v>7</v>
      </c>
      <c r="C31" s="200">
        <v>129.8</v>
      </c>
      <c r="D31" s="208">
        <v>7</v>
      </c>
      <c r="E31" s="209">
        <v>761.8571428571429</v>
      </c>
      <c r="I31" s="196">
        <v>7</v>
      </c>
      <c r="J31" s="197">
        <v>468</v>
      </c>
      <c r="L31" s="178">
        <v>29</v>
      </c>
      <c r="M31" s="180">
        <v>333.3125</v>
      </c>
      <c r="N31" s="177">
        <v>29</v>
      </c>
      <c r="O31" s="232">
        <v>369.55555555555554</v>
      </c>
    </row>
    <row r="32" spans="2:15" ht="12.75">
      <c r="B32" s="196">
        <v>8</v>
      </c>
      <c r="C32" s="200">
        <v>122.33333333333333</v>
      </c>
      <c r="D32" s="208">
        <v>8</v>
      </c>
      <c r="E32" s="209">
        <v>666.625</v>
      </c>
      <c r="I32" s="196">
        <v>8</v>
      </c>
      <c r="J32" s="197">
        <v>398.3333333333333</v>
      </c>
      <c r="L32" s="178">
        <v>30</v>
      </c>
      <c r="M32" s="179">
        <v>324.5</v>
      </c>
      <c r="N32" s="177">
        <v>30</v>
      </c>
      <c r="O32" s="232">
        <v>352.4736842105263</v>
      </c>
    </row>
    <row r="33" spans="2:13" ht="12.75">
      <c r="B33" s="196">
        <v>9</v>
      </c>
      <c r="C33" s="200">
        <v>108.16666666666667</v>
      </c>
      <c r="D33" s="208">
        <v>9</v>
      </c>
      <c r="E33" s="209">
        <v>592.5555555555555</v>
      </c>
      <c r="I33" s="196">
        <v>9</v>
      </c>
      <c r="J33" s="197">
        <v>341.42857142857144</v>
      </c>
      <c r="L33" s="178">
        <v>31</v>
      </c>
      <c r="M33" s="180">
        <v>313.70588235294116</v>
      </c>
    </row>
    <row r="34" spans="2:13" ht="12.75">
      <c r="B34" s="196">
        <v>10</v>
      </c>
      <c r="C34" s="200">
        <v>92.71428571428571</v>
      </c>
      <c r="D34" s="208">
        <v>10</v>
      </c>
      <c r="E34" s="209">
        <v>533.3</v>
      </c>
      <c r="I34" s="196">
        <v>10</v>
      </c>
      <c r="J34" s="197">
        <v>312</v>
      </c>
      <c r="L34" s="178">
        <v>32</v>
      </c>
      <c r="M34" s="180">
        <v>312</v>
      </c>
    </row>
    <row r="35" spans="2:13" ht="12.75">
      <c r="B35" s="196">
        <v>11</v>
      </c>
      <c r="C35" s="200">
        <v>91.75</v>
      </c>
      <c r="D35" s="208">
        <v>11</v>
      </c>
      <c r="E35" s="209">
        <v>484.8181818181818</v>
      </c>
      <c r="I35" s="196">
        <v>11</v>
      </c>
      <c r="J35" s="197">
        <v>298.75</v>
      </c>
      <c r="L35" s="178">
        <v>33</v>
      </c>
      <c r="M35" s="180">
        <v>298.75</v>
      </c>
    </row>
    <row r="36" spans="2:13" ht="12.75">
      <c r="B36" s="196">
        <v>12</v>
      </c>
      <c r="C36" s="200">
        <v>81.125</v>
      </c>
      <c r="D36" s="208">
        <v>12</v>
      </c>
      <c r="E36" s="209">
        <v>460</v>
      </c>
      <c r="I36" s="196">
        <v>12</v>
      </c>
      <c r="J36" s="197">
        <v>265.55555555555554</v>
      </c>
      <c r="L36" s="178">
        <v>34</v>
      </c>
      <c r="M36" s="180">
        <v>296.27777777777777</v>
      </c>
    </row>
    <row r="37" spans="2:13" ht="12.75">
      <c r="B37" s="196">
        <v>13</v>
      </c>
      <c r="C37" s="200">
        <v>73.4</v>
      </c>
      <c r="D37" s="208">
        <v>13</v>
      </c>
      <c r="E37" s="209">
        <v>455</v>
      </c>
      <c r="I37" s="196">
        <v>13</v>
      </c>
      <c r="J37" s="197">
        <v>239</v>
      </c>
      <c r="L37" s="178">
        <v>35</v>
      </c>
      <c r="M37" s="180">
        <v>280.6842105263158</v>
      </c>
    </row>
    <row r="38" spans="2:13" ht="12.75">
      <c r="B38" s="196">
        <v>14</v>
      </c>
      <c r="C38" s="200">
        <v>72.11111111111111</v>
      </c>
      <c r="D38" s="196">
        <v>14</v>
      </c>
      <c r="E38" s="197">
        <v>444.4166666666667</v>
      </c>
      <c r="I38" s="196">
        <v>14</v>
      </c>
      <c r="J38" s="197">
        <v>234</v>
      </c>
      <c r="L38" s="178">
        <v>36</v>
      </c>
      <c r="M38" s="180">
        <v>266.65</v>
      </c>
    </row>
    <row r="39" spans="2:13" ht="12.75">
      <c r="B39" s="196">
        <v>15</v>
      </c>
      <c r="C39" s="200">
        <v>64.9</v>
      </c>
      <c r="D39" s="196">
        <v>15</v>
      </c>
      <c r="E39" s="197">
        <v>410.2307692307692</v>
      </c>
      <c r="I39" s="196">
        <v>15</v>
      </c>
      <c r="J39" s="197">
        <v>217.27272727272728</v>
      </c>
      <c r="L39" s="178">
        <v>37</v>
      </c>
      <c r="M39" s="180">
        <v>265.55555555555554</v>
      </c>
    </row>
    <row r="40" spans="2:13" ht="12.75">
      <c r="B40" s="196">
        <v>16</v>
      </c>
      <c r="C40" s="200">
        <v>61.166666666666664</v>
      </c>
      <c r="D40" s="196">
        <v>16</v>
      </c>
      <c r="E40" s="197">
        <v>380.92857142857144</v>
      </c>
      <c r="I40" s="196">
        <v>16</v>
      </c>
      <c r="J40" s="197">
        <v>199.16666666666666</v>
      </c>
      <c r="L40" s="178">
        <v>38</v>
      </c>
      <c r="M40" s="180">
        <v>241</v>
      </c>
    </row>
    <row r="41" spans="2:13" ht="12.75">
      <c r="B41" s="196">
        <v>17</v>
      </c>
      <c r="C41" s="200">
        <v>59</v>
      </c>
      <c r="D41" s="196">
        <v>17</v>
      </c>
      <c r="E41" s="197">
        <v>355.53333333333336</v>
      </c>
      <c r="I41" s="196">
        <v>17</v>
      </c>
      <c r="J41" s="197">
        <v>187.2</v>
      </c>
      <c r="L41" s="178">
        <v>39</v>
      </c>
      <c r="M41" s="180">
        <v>239</v>
      </c>
    </row>
    <row r="42" spans="2:13" ht="12.75">
      <c r="B42" s="196">
        <v>18</v>
      </c>
      <c r="C42" s="200">
        <v>54.083333333333336</v>
      </c>
      <c r="D42" s="196">
        <v>18</v>
      </c>
      <c r="E42" s="197">
        <v>333.3125</v>
      </c>
      <c r="I42" s="196">
        <v>18</v>
      </c>
      <c r="J42" s="197">
        <v>183.84615384615384</v>
      </c>
      <c r="L42" s="178">
        <v>40</v>
      </c>
      <c r="M42" s="180">
        <v>234</v>
      </c>
    </row>
    <row r="43" spans="2:13" ht="12.75">
      <c r="B43" s="196">
        <v>19</v>
      </c>
      <c r="C43" s="200">
        <v>52.42857142857143</v>
      </c>
      <c r="D43" s="196">
        <v>19</v>
      </c>
      <c r="E43" s="197">
        <v>313.70588235294116</v>
      </c>
      <c r="I43" s="196">
        <v>19</v>
      </c>
      <c r="J43" s="197">
        <v>170.71428571428572</v>
      </c>
      <c r="L43" s="178">
        <v>41</v>
      </c>
      <c r="M43" s="180">
        <v>230</v>
      </c>
    </row>
    <row r="44" spans="2:13" ht="12.75">
      <c r="B44" s="196">
        <v>20</v>
      </c>
      <c r="C44" s="200">
        <v>49.92307692307692</v>
      </c>
      <c r="D44" s="196">
        <v>20</v>
      </c>
      <c r="E44" s="197">
        <v>296.27777777777777</v>
      </c>
      <c r="I44" s="196">
        <v>20</v>
      </c>
      <c r="J44" s="197">
        <v>159.33333333333334</v>
      </c>
      <c r="L44" s="178">
        <v>42</v>
      </c>
      <c r="M44" s="180">
        <v>227.5</v>
      </c>
    </row>
    <row r="45" spans="2:13" ht="12.75">
      <c r="B45" s="196">
        <v>21</v>
      </c>
      <c r="C45" s="200">
        <v>46.357142857142854</v>
      </c>
      <c r="D45" s="196">
        <v>21</v>
      </c>
      <c r="E45" s="197">
        <v>280.6842105263158</v>
      </c>
      <c r="I45" s="196">
        <v>21</v>
      </c>
      <c r="J45" s="197">
        <v>156</v>
      </c>
      <c r="L45" s="178">
        <v>43</v>
      </c>
      <c r="M45" s="180">
        <v>217.27272727272728</v>
      </c>
    </row>
    <row r="46" spans="2:13" ht="12.75">
      <c r="B46" s="196">
        <v>22</v>
      </c>
      <c r="C46" s="200">
        <v>45.875</v>
      </c>
      <c r="D46" s="196">
        <v>22</v>
      </c>
      <c r="E46" s="197">
        <v>266.65</v>
      </c>
      <c r="I46" s="196">
        <v>22</v>
      </c>
      <c r="J46" s="197">
        <v>149.375</v>
      </c>
      <c r="L46" s="178">
        <v>44</v>
      </c>
      <c r="M46" s="179">
        <v>216.33333333333334</v>
      </c>
    </row>
    <row r="47" spans="2:13" ht="12.75">
      <c r="B47" s="196">
        <v>23</v>
      </c>
      <c r="C47" s="200">
        <v>43.266666666666666</v>
      </c>
      <c r="D47" s="196">
        <v>23</v>
      </c>
      <c r="E47" s="197">
        <v>241</v>
      </c>
      <c r="I47" s="196">
        <v>23</v>
      </c>
      <c r="J47" s="197">
        <v>140.58823529411765</v>
      </c>
      <c r="L47" s="178">
        <v>45</v>
      </c>
      <c r="M47" s="179">
        <v>208</v>
      </c>
    </row>
    <row r="48" spans="2:13" ht="12.75">
      <c r="B48" s="196">
        <v>24</v>
      </c>
      <c r="C48" s="200">
        <v>40.77777777777778</v>
      </c>
      <c r="D48" s="196">
        <v>24</v>
      </c>
      <c r="E48" s="197">
        <v>230</v>
      </c>
      <c r="I48" s="196">
        <v>24</v>
      </c>
      <c r="J48" s="197">
        <v>133.71428571428572</v>
      </c>
      <c r="L48" s="178">
        <v>46</v>
      </c>
      <c r="M48" s="180">
        <v>199.16666666666666</v>
      </c>
    </row>
    <row r="49" spans="2:13" ht="12.75">
      <c r="B49" s="196">
        <v>25</v>
      </c>
      <c r="C49" s="200">
        <v>40.5625</v>
      </c>
      <c r="D49" s="196">
        <v>25</v>
      </c>
      <c r="E49" s="197">
        <v>227.5</v>
      </c>
      <c r="I49" s="196">
        <v>25</v>
      </c>
      <c r="J49" s="197">
        <v>132.77777777777777</v>
      </c>
      <c r="L49" s="178">
        <v>47</v>
      </c>
      <c r="M49" s="180">
        <v>187.2</v>
      </c>
    </row>
    <row r="50" spans="2:13" ht="12.75">
      <c r="B50" s="196">
        <v>26</v>
      </c>
      <c r="C50" s="200">
        <v>38.1764705882353</v>
      </c>
      <c r="D50" s="196">
        <v>26</v>
      </c>
      <c r="E50" s="197">
        <v>208</v>
      </c>
      <c r="I50" s="196">
        <v>26</v>
      </c>
      <c r="J50" s="197">
        <v>125.78947368421052</v>
      </c>
      <c r="L50" s="178">
        <v>48</v>
      </c>
      <c r="M50" s="180">
        <v>183.84615384615384</v>
      </c>
    </row>
    <row r="51" spans="2:13" ht="12.75">
      <c r="B51" s="196">
        <v>27</v>
      </c>
      <c r="C51" s="200">
        <v>36.7</v>
      </c>
      <c r="D51" s="196">
        <v>27</v>
      </c>
      <c r="E51" s="197">
        <v>153.33333333333334</v>
      </c>
      <c r="I51" s="196">
        <v>27</v>
      </c>
      <c r="J51" s="197">
        <v>119.5</v>
      </c>
      <c r="L51" s="178">
        <v>49</v>
      </c>
      <c r="M51" s="179">
        <v>183.5</v>
      </c>
    </row>
    <row r="52" spans="2:13" ht="12.75">
      <c r="B52" s="196">
        <v>28</v>
      </c>
      <c r="C52" s="200">
        <v>36.05555555555556</v>
      </c>
      <c r="D52" s="196">
        <v>28</v>
      </c>
      <c r="E52" s="197">
        <v>151.66666666666666</v>
      </c>
      <c r="I52" s="196">
        <v>28</v>
      </c>
      <c r="J52" s="197">
        <v>117</v>
      </c>
      <c r="L52" s="178">
        <v>50</v>
      </c>
      <c r="M52" s="180">
        <v>170.71428571428572</v>
      </c>
    </row>
    <row r="53" spans="2:13" ht="12.75">
      <c r="B53" s="196">
        <v>29</v>
      </c>
      <c r="C53" s="200">
        <v>34.1578947368421</v>
      </c>
      <c r="D53" s="196">
        <v>29</v>
      </c>
      <c r="E53" s="197">
        <v>120.5</v>
      </c>
      <c r="I53" s="196">
        <v>29</v>
      </c>
      <c r="J53" s="197">
        <v>104</v>
      </c>
      <c r="L53" s="178">
        <v>51</v>
      </c>
      <c r="M53" s="180">
        <v>162.25</v>
      </c>
    </row>
    <row r="54" spans="2:13" ht="12.75">
      <c r="B54" s="196">
        <v>30</v>
      </c>
      <c r="C54" s="200">
        <v>33.36363636363637</v>
      </c>
      <c r="D54" s="196">
        <v>30</v>
      </c>
      <c r="E54" s="197">
        <v>115</v>
      </c>
      <c r="I54" s="196">
        <v>30</v>
      </c>
      <c r="J54" s="197">
        <v>93.6</v>
      </c>
      <c r="L54" s="178">
        <v>52</v>
      </c>
      <c r="M54" s="180">
        <v>159.33333333333334</v>
      </c>
    </row>
    <row r="55" spans="2:13" ht="12.75">
      <c r="B55" s="196">
        <v>31</v>
      </c>
      <c r="C55" s="200">
        <v>32.45</v>
      </c>
      <c r="D55" s="196">
        <v>31</v>
      </c>
      <c r="E55" s="197">
        <v>113.75</v>
      </c>
      <c r="I55" s="196">
        <v>31</v>
      </c>
      <c r="J55" s="197">
        <v>85.0909090909091</v>
      </c>
      <c r="L55" s="178">
        <v>53</v>
      </c>
      <c r="M55" s="180">
        <v>156</v>
      </c>
    </row>
    <row r="56" spans="2:13" ht="12.75">
      <c r="B56" s="196">
        <v>32</v>
      </c>
      <c r="C56" s="200">
        <v>30.583333333333332</v>
      </c>
      <c r="D56" s="196">
        <v>32</v>
      </c>
      <c r="E56" s="197">
        <v>104</v>
      </c>
      <c r="I56" s="196">
        <v>32</v>
      </c>
      <c r="J56" s="197">
        <v>78</v>
      </c>
      <c r="M56" s="180">
        <v>153.33333333333334</v>
      </c>
    </row>
    <row r="57" spans="2:13" ht="12.75">
      <c r="B57" s="196">
        <v>33</v>
      </c>
      <c r="C57" s="200">
        <v>28.23076923076923</v>
      </c>
      <c r="D57" s="196">
        <v>33</v>
      </c>
      <c r="E57" s="197">
        <v>92</v>
      </c>
      <c r="I57" s="196">
        <v>33</v>
      </c>
      <c r="J57" s="197">
        <v>72</v>
      </c>
      <c r="M57" s="180">
        <v>151.66666666666666</v>
      </c>
    </row>
    <row r="58" spans="2:13" ht="12.75">
      <c r="B58" s="196">
        <v>34</v>
      </c>
      <c r="C58" s="200">
        <v>26.214285714285715</v>
      </c>
      <c r="D58" s="196">
        <v>34</v>
      </c>
      <c r="E58" s="197">
        <v>91</v>
      </c>
      <c r="I58" s="196">
        <v>34</v>
      </c>
      <c r="J58" s="197">
        <v>66.85714285714286</v>
      </c>
      <c r="M58" s="180">
        <v>149.375</v>
      </c>
    </row>
    <row r="59" spans="2:13" ht="12.75">
      <c r="B59" s="196">
        <v>35</v>
      </c>
      <c r="C59" s="200">
        <v>24.466666666666665</v>
      </c>
      <c r="D59" s="196">
        <v>35</v>
      </c>
      <c r="E59" s="197">
        <v>80.33333333333333</v>
      </c>
      <c r="I59" s="196">
        <v>35</v>
      </c>
      <c r="J59" s="197">
        <v>62.4</v>
      </c>
      <c r="M59" s="180">
        <v>140.58823529411765</v>
      </c>
    </row>
    <row r="60" spans="2:13" ht="12.75">
      <c r="B60" s="196">
        <v>36</v>
      </c>
      <c r="C60" s="200">
        <v>22.9375</v>
      </c>
      <c r="D60" s="196">
        <v>36</v>
      </c>
      <c r="E60" s="197">
        <v>76.66666666666667</v>
      </c>
      <c r="I60" s="196">
        <v>36</v>
      </c>
      <c r="J60" s="197">
        <v>58.5</v>
      </c>
      <c r="M60" s="180">
        <v>133.71428571428572</v>
      </c>
    </row>
    <row r="61" spans="2:13" ht="12.75">
      <c r="B61" s="196">
        <v>37</v>
      </c>
      <c r="C61" s="200">
        <v>21.58823529411765</v>
      </c>
      <c r="D61" s="196">
        <v>37</v>
      </c>
      <c r="E61" s="197">
        <v>75.83333333333333</v>
      </c>
      <c r="I61" s="196">
        <v>37</v>
      </c>
      <c r="J61" s="197">
        <v>55.05882352941177</v>
      </c>
      <c r="M61" s="180">
        <v>132.77777777777777</v>
      </c>
    </row>
    <row r="62" spans="2:13" ht="12.75">
      <c r="B62" s="196">
        <v>38</v>
      </c>
      <c r="C62" s="200">
        <v>20.38888888888889</v>
      </c>
      <c r="D62" s="196">
        <v>38</v>
      </c>
      <c r="E62" s="197">
        <v>69.33333333333333</v>
      </c>
      <c r="I62" s="196">
        <v>38</v>
      </c>
      <c r="J62" s="197">
        <v>52</v>
      </c>
      <c r="M62" s="179">
        <v>129.8</v>
      </c>
    </row>
    <row r="63" spans="2:13" ht="12.75">
      <c r="B63" s="196">
        <v>39</v>
      </c>
      <c r="C63" s="200">
        <v>19.31578947368421</v>
      </c>
      <c r="D63" s="196">
        <v>39</v>
      </c>
      <c r="E63" s="197">
        <v>65.71428571428571</v>
      </c>
      <c r="I63" s="196">
        <v>39</v>
      </c>
      <c r="J63" s="197">
        <v>49.26315789473684</v>
      </c>
      <c r="M63" s="180">
        <v>125.78947368421052</v>
      </c>
    </row>
    <row r="64" spans="2:13" ht="13.5" thickBot="1">
      <c r="B64" s="198">
        <v>40</v>
      </c>
      <c r="C64" s="201">
        <v>18.35</v>
      </c>
      <c r="D64" s="196">
        <v>40</v>
      </c>
      <c r="E64" s="197">
        <v>65</v>
      </c>
      <c r="I64" s="198">
        <v>40</v>
      </c>
      <c r="J64" s="199">
        <v>46.8</v>
      </c>
      <c r="M64" s="179">
        <v>122.33333333333333</v>
      </c>
    </row>
    <row r="65" spans="4:13" ht="12.75">
      <c r="D65" s="196">
        <v>41</v>
      </c>
      <c r="E65" s="197">
        <v>60.25</v>
      </c>
      <c r="M65" s="180">
        <v>120.5</v>
      </c>
    </row>
    <row r="66" spans="4:13" ht="12.75">
      <c r="D66" s="196">
        <v>42</v>
      </c>
      <c r="E66" s="197">
        <v>57.5</v>
      </c>
      <c r="M66" s="180">
        <v>119.5</v>
      </c>
    </row>
    <row r="67" spans="4:13" ht="12.75">
      <c r="D67" s="196">
        <v>43</v>
      </c>
      <c r="E67" s="197">
        <v>56.875</v>
      </c>
      <c r="M67" s="180">
        <v>117</v>
      </c>
    </row>
    <row r="68" spans="4:13" ht="12.75">
      <c r="D68" s="196">
        <v>44</v>
      </c>
      <c r="E68" s="197">
        <v>52</v>
      </c>
      <c r="M68" s="180">
        <v>115</v>
      </c>
    </row>
    <row r="69" spans="4:13" ht="12.75">
      <c r="D69" s="196">
        <v>45</v>
      </c>
      <c r="E69" s="197">
        <v>51.111111111111114</v>
      </c>
      <c r="M69" s="180">
        <v>113.75</v>
      </c>
    </row>
    <row r="70" spans="4:13" ht="12.75">
      <c r="D70" s="196">
        <v>46</v>
      </c>
      <c r="E70" s="197">
        <v>50.55555555555556</v>
      </c>
      <c r="M70" s="179">
        <v>108.16666666666667</v>
      </c>
    </row>
    <row r="71" spans="4:13" ht="12.75">
      <c r="D71" s="196">
        <v>47</v>
      </c>
      <c r="E71" s="197">
        <v>48.2</v>
      </c>
      <c r="M71" s="179">
        <v>104</v>
      </c>
    </row>
    <row r="72" spans="4:13" ht="12.75">
      <c r="D72" s="196">
        <v>48</v>
      </c>
      <c r="E72" s="197">
        <v>46</v>
      </c>
      <c r="M72" s="180">
        <v>104</v>
      </c>
    </row>
    <row r="73" spans="4:13" ht="12.75">
      <c r="D73" s="196">
        <v>49</v>
      </c>
      <c r="E73" s="197">
        <v>45.5</v>
      </c>
      <c r="M73" s="180">
        <v>93.6</v>
      </c>
    </row>
    <row r="74" spans="4:13" ht="12.75">
      <c r="D74" s="196">
        <v>50</v>
      </c>
      <c r="E74" s="197">
        <v>41.81818181818182</v>
      </c>
      <c r="M74" s="179">
        <v>92.71428571428571</v>
      </c>
    </row>
    <row r="75" spans="4:13" ht="12.75">
      <c r="D75" s="196">
        <v>51</v>
      </c>
      <c r="E75" s="197">
        <v>41.6</v>
      </c>
      <c r="M75" s="180">
        <v>92</v>
      </c>
    </row>
    <row r="76" spans="4:13" ht="12.75">
      <c r="D76" s="196">
        <v>52</v>
      </c>
      <c r="E76" s="197">
        <v>41.36363636363637</v>
      </c>
      <c r="M76" s="180">
        <v>91.75</v>
      </c>
    </row>
    <row r="77" spans="4:13" ht="12.75">
      <c r="D77" s="196">
        <v>53</v>
      </c>
      <c r="E77" s="197">
        <v>40.166666666666664</v>
      </c>
      <c r="M77" s="180">
        <v>91</v>
      </c>
    </row>
    <row r="78" spans="4:13" ht="12.75">
      <c r="D78" s="196">
        <v>54</v>
      </c>
      <c r="E78" s="197">
        <v>38.333333333333336</v>
      </c>
      <c r="M78" s="180">
        <v>85.0909090909091</v>
      </c>
    </row>
    <row r="79" spans="4:13" ht="12.75">
      <c r="D79" s="196">
        <v>55</v>
      </c>
      <c r="E79" s="197">
        <v>37.916666666666664</v>
      </c>
      <c r="M79" s="179">
        <v>81.125</v>
      </c>
    </row>
    <row r="80" spans="4:13" ht="12.75">
      <c r="D80" s="196">
        <v>56</v>
      </c>
      <c r="E80" s="197">
        <v>35.38461538461539</v>
      </c>
      <c r="M80" s="180">
        <v>80.33333333333333</v>
      </c>
    </row>
    <row r="81" spans="4:13" ht="12.75">
      <c r="D81" s="196">
        <v>57</v>
      </c>
      <c r="E81" s="197">
        <v>35</v>
      </c>
      <c r="M81" s="180">
        <v>78</v>
      </c>
    </row>
    <row r="82" spans="4:13" ht="12.75">
      <c r="D82" s="196">
        <v>58</v>
      </c>
      <c r="E82" s="197">
        <v>34.666666666666664</v>
      </c>
      <c r="M82" s="180">
        <v>76.66666666666667</v>
      </c>
    </row>
    <row r="83" spans="4:13" ht="12.75">
      <c r="D83" s="196">
        <v>59</v>
      </c>
      <c r="E83" s="197">
        <v>34.42857142857143</v>
      </c>
      <c r="M83" s="180">
        <v>75.83333333333333</v>
      </c>
    </row>
    <row r="84" spans="4:13" ht="12.75">
      <c r="D84" s="196">
        <v>60</v>
      </c>
      <c r="E84" s="197">
        <v>32.857142857142854</v>
      </c>
      <c r="M84" s="179">
        <v>73.4</v>
      </c>
    </row>
    <row r="85" spans="4:13" ht="12.75">
      <c r="D85" s="196">
        <v>61</v>
      </c>
      <c r="E85" s="197">
        <v>32.5</v>
      </c>
      <c r="M85" s="179">
        <v>72.11111111111111</v>
      </c>
    </row>
    <row r="86" spans="4:13" ht="12.75">
      <c r="D86" s="196">
        <v>62</v>
      </c>
      <c r="E86" s="197">
        <v>30.666666666666668</v>
      </c>
      <c r="M86" s="180">
        <v>72</v>
      </c>
    </row>
    <row r="87" spans="4:13" ht="12.75">
      <c r="D87" s="196">
        <v>63</v>
      </c>
      <c r="E87" s="197">
        <v>30.333333333333332</v>
      </c>
      <c r="M87" s="179">
        <v>69.33333333333333</v>
      </c>
    </row>
    <row r="88" spans="4:13" ht="12.75">
      <c r="D88" s="196">
        <v>64</v>
      </c>
      <c r="E88" s="197">
        <v>30.125</v>
      </c>
      <c r="M88" s="180">
        <v>66.85714285714286</v>
      </c>
    </row>
    <row r="89" spans="4:13" ht="12.75">
      <c r="D89" s="196">
        <v>65</v>
      </c>
      <c r="E89" s="197">
        <v>29.714285714285715</v>
      </c>
      <c r="M89" s="180">
        <v>65.71428571428571</v>
      </c>
    </row>
    <row r="90" spans="4:13" ht="12.75">
      <c r="D90" s="196">
        <v>66</v>
      </c>
      <c r="E90" s="197">
        <v>28.75</v>
      </c>
      <c r="M90" s="180">
        <v>65</v>
      </c>
    </row>
    <row r="91" spans="4:13" ht="12.75">
      <c r="D91" s="196">
        <v>67</v>
      </c>
      <c r="E91" s="197">
        <v>28.4375</v>
      </c>
      <c r="M91" s="179">
        <v>64.9</v>
      </c>
    </row>
    <row r="92" spans="4:13" ht="12.75">
      <c r="D92" s="196">
        <v>68</v>
      </c>
      <c r="E92" s="197">
        <v>27.058823529411764</v>
      </c>
      <c r="M92" s="180">
        <v>62.4</v>
      </c>
    </row>
    <row r="93" spans="4:13" ht="12.75">
      <c r="D93" s="196">
        <v>69</v>
      </c>
      <c r="E93" s="197">
        <v>26.77777777777778</v>
      </c>
      <c r="M93" s="179">
        <v>61.166666666666664</v>
      </c>
    </row>
    <row r="94" spans="4:13" ht="12.75">
      <c r="D94" s="196">
        <v>70</v>
      </c>
      <c r="E94" s="197">
        <v>26.764705882352942</v>
      </c>
      <c r="M94" s="180">
        <v>60.25</v>
      </c>
    </row>
    <row r="95" spans="4:13" ht="12.75">
      <c r="D95" s="196">
        <v>71</v>
      </c>
      <c r="E95" s="197">
        <v>26</v>
      </c>
      <c r="M95" s="179">
        <v>59</v>
      </c>
    </row>
    <row r="96" spans="4:13" ht="12.75">
      <c r="D96" s="196">
        <v>72</v>
      </c>
      <c r="E96" s="197">
        <v>25.555555555555557</v>
      </c>
      <c r="M96" s="180">
        <v>58.5</v>
      </c>
    </row>
    <row r="97" spans="4:13" ht="12.75">
      <c r="D97" s="196">
        <v>73</v>
      </c>
      <c r="E97" s="197">
        <v>25.27777777777778</v>
      </c>
      <c r="M97" s="180">
        <v>57.5</v>
      </c>
    </row>
    <row r="98" spans="4:13" ht="12.75">
      <c r="D98" s="196">
        <v>74</v>
      </c>
      <c r="E98" s="197">
        <v>24.210526315789473</v>
      </c>
      <c r="M98" s="180">
        <v>56.875</v>
      </c>
    </row>
    <row r="99" spans="4:13" ht="12.75">
      <c r="D99" s="196">
        <v>75</v>
      </c>
      <c r="E99" s="197">
        <v>24.1</v>
      </c>
      <c r="M99" s="180">
        <v>55.05882352941177</v>
      </c>
    </row>
    <row r="100" spans="4:13" ht="12.75">
      <c r="D100" s="196">
        <v>76</v>
      </c>
      <c r="E100" s="197">
        <v>23.94736842105263</v>
      </c>
      <c r="M100" s="179">
        <v>54.083333333333336</v>
      </c>
    </row>
    <row r="101" spans="4:13" ht="12.75">
      <c r="D101" s="196">
        <v>77</v>
      </c>
      <c r="E101" s="197">
        <v>23.11111111111111</v>
      </c>
      <c r="M101" s="179">
        <v>52.42857142857143</v>
      </c>
    </row>
    <row r="102" spans="4:13" ht="12.75">
      <c r="D102" s="196">
        <v>78</v>
      </c>
      <c r="E102" s="197">
        <v>23</v>
      </c>
      <c r="M102" s="180">
        <v>52</v>
      </c>
    </row>
    <row r="103" spans="4:13" ht="12.75">
      <c r="D103" s="196">
        <v>79</v>
      </c>
      <c r="E103" s="197">
        <v>22.75</v>
      </c>
      <c r="M103" s="180">
        <v>52</v>
      </c>
    </row>
    <row r="104" spans="4:13" ht="12.75">
      <c r="D104" s="196">
        <v>80</v>
      </c>
      <c r="E104" s="197">
        <v>21.90909090909091</v>
      </c>
      <c r="M104" s="180">
        <v>51.111111111111114</v>
      </c>
    </row>
    <row r="105" spans="4:13" ht="12.75">
      <c r="D105" s="196">
        <v>81</v>
      </c>
      <c r="E105" s="197">
        <v>20.8</v>
      </c>
      <c r="M105" s="180">
        <v>50.55555555555556</v>
      </c>
    </row>
    <row r="106" spans="4:13" ht="12.75">
      <c r="D106" s="196">
        <v>82</v>
      </c>
      <c r="E106" s="197">
        <v>20.083333333333332</v>
      </c>
      <c r="M106" s="180">
        <v>49.92307692307692</v>
      </c>
    </row>
    <row r="107" spans="4:13" ht="12.75">
      <c r="D107" s="196">
        <v>83</v>
      </c>
      <c r="E107" s="197">
        <v>18.90909090909091</v>
      </c>
      <c r="M107" s="180">
        <v>49.26315789473684</v>
      </c>
    </row>
    <row r="108" spans="4:13" ht="12.75">
      <c r="D108" s="196">
        <v>84</v>
      </c>
      <c r="E108" s="197">
        <v>18.53846153846154</v>
      </c>
      <c r="M108" s="180">
        <v>48.2</v>
      </c>
    </row>
    <row r="109" spans="4:13" ht="12.75">
      <c r="D109" s="196">
        <v>85</v>
      </c>
      <c r="E109" s="197">
        <v>17.333333333333332</v>
      </c>
      <c r="M109" s="180">
        <v>46.8</v>
      </c>
    </row>
    <row r="110" spans="4:13" ht="12.75">
      <c r="D110" s="196">
        <v>86</v>
      </c>
      <c r="E110" s="197">
        <v>17.214285714285715</v>
      </c>
      <c r="M110" s="179">
        <v>46.357142857142854</v>
      </c>
    </row>
    <row r="111" spans="4:13" ht="12.75">
      <c r="D111" s="196">
        <v>87</v>
      </c>
      <c r="E111" s="197">
        <v>16.066666666666666</v>
      </c>
      <c r="M111" s="180">
        <v>46</v>
      </c>
    </row>
    <row r="112" spans="4:13" ht="12.75">
      <c r="D112" s="196">
        <v>88</v>
      </c>
      <c r="E112" s="197">
        <v>16</v>
      </c>
      <c r="M112" s="179">
        <v>45.875</v>
      </c>
    </row>
    <row r="113" spans="4:13" ht="12.75">
      <c r="D113" s="196">
        <v>89</v>
      </c>
      <c r="E113" s="197">
        <v>15.0625</v>
      </c>
      <c r="M113" s="180">
        <v>45.5</v>
      </c>
    </row>
    <row r="114" spans="4:13" ht="12.75">
      <c r="D114" s="196">
        <v>90</v>
      </c>
      <c r="E114" s="197">
        <v>14.857142857142858</v>
      </c>
      <c r="M114" s="179">
        <v>43.266666666666666</v>
      </c>
    </row>
    <row r="115" spans="4:13" ht="12.75">
      <c r="D115" s="196">
        <v>91</v>
      </c>
      <c r="E115" s="197">
        <v>14.176470588235293</v>
      </c>
      <c r="M115" s="180">
        <v>41.81818181818182</v>
      </c>
    </row>
    <row r="116" spans="4:13" ht="12.75">
      <c r="D116" s="196">
        <v>92</v>
      </c>
      <c r="E116" s="197">
        <v>13.866666666666667</v>
      </c>
      <c r="M116" s="179">
        <v>41.6</v>
      </c>
    </row>
    <row r="117" spans="4:13" ht="12.75">
      <c r="D117" s="196">
        <v>93</v>
      </c>
      <c r="E117" s="197">
        <v>13.38888888888889</v>
      </c>
      <c r="M117" s="180">
        <v>41.36363636363637</v>
      </c>
    </row>
    <row r="118" spans="4:13" ht="12.75">
      <c r="D118" s="196">
        <v>94</v>
      </c>
      <c r="E118" s="197">
        <v>13</v>
      </c>
      <c r="M118" s="179">
        <v>40.77777777777778</v>
      </c>
    </row>
    <row r="119" spans="4:13" ht="12.75">
      <c r="D119" s="196">
        <v>95</v>
      </c>
      <c r="E119" s="197">
        <v>12.68421052631579</v>
      </c>
      <c r="M119" s="179">
        <v>40.5625</v>
      </c>
    </row>
    <row r="120" spans="4:13" ht="12.75">
      <c r="D120" s="196">
        <v>96</v>
      </c>
      <c r="E120" s="197">
        <v>12.235294117647058</v>
      </c>
      <c r="M120" s="180">
        <v>40.166666666666664</v>
      </c>
    </row>
    <row r="121" spans="4:13" ht="12.75">
      <c r="D121" s="196">
        <v>97</v>
      </c>
      <c r="E121" s="197">
        <v>12.05</v>
      </c>
      <c r="M121" s="180">
        <v>38.333333333333336</v>
      </c>
    </row>
    <row r="122" spans="4:13" ht="12.75">
      <c r="D122" s="196">
        <v>98</v>
      </c>
      <c r="E122" s="197">
        <v>11.555555555555555</v>
      </c>
      <c r="M122" s="179">
        <v>38.1764705882353</v>
      </c>
    </row>
    <row r="123" spans="4:13" ht="12.75">
      <c r="D123" s="196">
        <v>99</v>
      </c>
      <c r="E123" s="197">
        <v>10.947368421052632</v>
      </c>
      <c r="M123" s="180">
        <v>37.916666666666664</v>
      </c>
    </row>
    <row r="124" spans="4:13" ht="13.5" thickBot="1">
      <c r="D124" s="198">
        <v>100</v>
      </c>
      <c r="E124" s="199">
        <v>10.4</v>
      </c>
      <c r="M124" s="179">
        <v>36.7</v>
      </c>
    </row>
    <row r="125" ht="12.75">
      <c r="M125" s="179">
        <v>36.05555555555556</v>
      </c>
    </row>
    <row r="126" ht="12.75">
      <c r="M126" s="180">
        <v>35.38461538461539</v>
      </c>
    </row>
    <row r="127" ht="12.75">
      <c r="M127" s="180">
        <v>35</v>
      </c>
    </row>
    <row r="128" ht="12.75">
      <c r="M128" s="179">
        <v>34.666666666666664</v>
      </c>
    </row>
    <row r="129" ht="12.75">
      <c r="M129" s="180">
        <v>34.42857142857143</v>
      </c>
    </row>
    <row r="130" ht="12.75">
      <c r="M130" s="179">
        <v>34.1578947368421</v>
      </c>
    </row>
    <row r="131" ht="12.75">
      <c r="M131" s="180">
        <v>33.36363636363637</v>
      </c>
    </row>
    <row r="132" ht="12.75">
      <c r="M132" s="180">
        <v>32.857142857142854</v>
      </c>
    </row>
    <row r="133" ht="12.75">
      <c r="M133" s="180">
        <v>32.5</v>
      </c>
    </row>
    <row r="134" ht="12.75">
      <c r="M134" s="179">
        <v>32.45</v>
      </c>
    </row>
    <row r="135" ht="12.75">
      <c r="M135" s="180">
        <v>30.666666666666668</v>
      </c>
    </row>
    <row r="136" ht="12.75">
      <c r="M136" s="179">
        <v>30.583333333333332</v>
      </c>
    </row>
    <row r="137" ht="12.75">
      <c r="M137" s="180">
        <v>30.333333333333332</v>
      </c>
    </row>
    <row r="138" ht="12.75">
      <c r="M138" s="180">
        <v>30.125</v>
      </c>
    </row>
    <row r="139" ht="12.75">
      <c r="M139" s="179">
        <v>29.714285714285715</v>
      </c>
    </row>
    <row r="140" ht="12.75">
      <c r="M140" s="180">
        <v>28.75</v>
      </c>
    </row>
    <row r="141" ht="12.75">
      <c r="M141" s="180">
        <v>28.4375</v>
      </c>
    </row>
    <row r="142" ht="12.75">
      <c r="M142" s="179">
        <v>28.23076923076923</v>
      </c>
    </row>
    <row r="143" ht="12.75">
      <c r="M143" s="180">
        <v>27.058823529411764</v>
      </c>
    </row>
    <row r="144" ht="12.75">
      <c r="M144" s="180">
        <v>26.77777777777778</v>
      </c>
    </row>
    <row r="145" ht="12.75">
      <c r="M145" s="180">
        <v>26.764705882352942</v>
      </c>
    </row>
    <row r="146" ht="12.75">
      <c r="M146" s="179">
        <v>26.214285714285715</v>
      </c>
    </row>
    <row r="147" ht="12.75">
      <c r="M147" s="179">
        <v>26</v>
      </c>
    </row>
    <row r="148" ht="12.75">
      <c r="M148" s="180">
        <v>25.555555555555557</v>
      </c>
    </row>
    <row r="149" spans="8:13" ht="12.75">
      <c r="H149" s="194"/>
      <c r="M149" s="180">
        <v>25.27777777777778</v>
      </c>
    </row>
    <row r="150" ht="12.75">
      <c r="M150" s="179">
        <v>24.466666666666665</v>
      </c>
    </row>
    <row r="151" ht="12.75">
      <c r="M151" s="180">
        <v>24.210526315789473</v>
      </c>
    </row>
    <row r="152" ht="12.75">
      <c r="M152" s="180">
        <v>24.1</v>
      </c>
    </row>
    <row r="153" ht="12.75">
      <c r="M153" s="180">
        <v>23.94736842105263</v>
      </c>
    </row>
    <row r="154" ht="12.75">
      <c r="M154" s="179">
        <v>23.11111111111111</v>
      </c>
    </row>
    <row r="155" ht="12.75">
      <c r="M155" s="180">
        <v>23</v>
      </c>
    </row>
    <row r="156" ht="12.75">
      <c r="M156" s="179">
        <v>22.9375</v>
      </c>
    </row>
    <row r="157" ht="12.75">
      <c r="M157" s="180">
        <v>22.75</v>
      </c>
    </row>
    <row r="158" ht="12.75">
      <c r="M158" s="180">
        <v>21.90909090909091</v>
      </c>
    </row>
    <row r="159" ht="12.75">
      <c r="M159" s="179">
        <v>21.58823529411765</v>
      </c>
    </row>
    <row r="160" ht="12.75">
      <c r="M160" s="179">
        <v>20.8</v>
      </c>
    </row>
    <row r="161" ht="12.75">
      <c r="M161" s="179">
        <v>20.38888888888889</v>
      </c>
    </row>
    <row r="162" ht="12.75">
      <c r="M162" s="180">
        <v>20.083333333333332</v>
      </c>
    </row>
    <row r="163" ht="12.75">
      <c r="M163" s="179">
        <v>19.31578947368421</v>
      </c>
    </row>
    <row r="164" ht="12.75">
      <c r="M164" s="179">
        <v>18.90909090909091</v>
      </c>
    </row>
    <row r="165" ht="12.75">
      <c r="M165" s="180">
        <v>18.53846153846154</v>
      </c>
    </row>
    <row r="166" ht="12.75">
      <c r="M166" s="179">
        <v>18.35</v>
      </c>
    </row>
    <row r="167" ht="12.75">
      <c r="M167" s="179">
        <v>17.333333333333332</v>
      </c>
    </row>
    <row r="168" ht="12.75">
      <c r="M168" s="180">
        <v>17.214285714285715</v>
      </c>
    </row>
    <row r="169" ht="12.75">
      <c r="M169" s="180">
        <v>16.066666666666666</v>
      </c>
    </row>
    <row r="170" ht="12.75">
      <c r="M170" s="179">
        <v>16</v>
      </c>
    </row>
    <row r="171" ht="12.75">
      <c r="M171" s="180">
        <v>15.0625</v>
      </c>
    </row>
    <row r="172" ht="12.75">
      <c r="M172" s="180">
        <v>14.857142857142858</v>
      </c>
    </row>
    <row r="173" ht="12.75">
      <c r="M173" s="180">
        <v>14.176470588235293</v>
      </c>
    </row>
    <row r="174" ht="12.75">
      <c r="M174" s="180">
        <v>13.866666666666667</v>
      </c>
    </row>
    <row r="175" ht="12.75">
      <c r="M175" s="180">
        <v>13.38888888888889</v>
      </c>
    </row>
    <row r="176" ht="12.75">
      <c r="M176" s="180">
        <v>13</v>
      </c>
    </row>
    <row r="177" ht="12.75">
      <c r="M177" s="180">
        <v>12.68421052631579</v>
      </c>
    </row>
    <row r="178" ht="12.75">
      <c r="M178" s="180">
        <v>12.235294117647058</v>
      </c>
    </row>
    <row r="179" ht="12.75">
      <c r="M179" s="180">
        <v>12.05</v>
      </c>
    </row>
    <row r="180" ht="12.75">
      <c r="M180" s="180">
        <v>11.555555555555555</v>
      </c>
    </row>
    <row r="181" ht="12.75">
      <c r="M181" s="180">
        <v>10.947368421052632</v>
      </c>
    </row>
    <row r="182" ht="12.75">
      <c r="M182" s="180">
        <v>10.4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2"/>
  <sheetViews>
    <sheetView workbookViewId="0" topLeftCell="A4">
      <selection activeCell="H13" sqref="H13:I42"/>
    </sheetView>
  </sheetViews>
  <sheetFormatPr defaultColWidth="9.140625" defaultRowHeight="12.75"/>
  <cols>
    <col min="2" max="2" width="9.421875" style="0" bestFit="1" customWidth="1"/>
    <col min="4" max="4" width="9.421875" style="0" bestFit="1" customWidth="1"/>
    <col min="6" max="6" width="9.421875" style="0" bestFit="1" customWidth="1"/>
    <col min="9" max="10" width="9.421875" style="0" bestFit="1" customWidth="1"/>
  </cols>
  <sheetData>
    <row r="2" spans="2:10" ht="23.25" customHeight="1">
      <c r="B2" s="168">
        <v>1016</v>
      </c>
      <c r="C2" s="13" t="s">
        <v>0</v>
      </c>
      <c r="D2" s="12" t="s">
        <v>1</v>
      </c>
      <c r="I2" s="147">
        <v>30.48</v>
      </c>
      <c r="J2" s="167">
        <v>0.03</v>
      </c>
    </row>
    <row r="3" spans="2:10" ht="23.25" customHeight="1">
      <c r="B3" s="195">
        <v>6697</v>
      </c>
      <c r="C3" s="15" t="s">
        <v>7</v>
      </c>
      <c r="D3" s="16" t="s">
        <v>8</v>
      </c>
      <c r="I3" s="147">
        <v>200.91</v>
      </c>
      <c r="J3" s="167">
        <v>0.03</v>
      </c>
    </row>
    <row r="4" spans="2:10" ht="23.25" customHeight="1">
      <c r="B4" s="195">
        <v>3326</v>
      </c>
      <c r="C4" s="14" t="s">
        <v>2</v>
      </c>
      <c r="D4" s="27" t="s">
        <v>3</v>
      </c>
      <c r="E4" s="6" t="s">
        <v>4</v>
      </c>
      <c r="F4" s="5" t="s">
        <v>9</v>
      </c>
      <c r="G4" s="4" t="s">
        <v>6</v>
      </c>
      <c r="I4" s="147">
        <v>99.78</v>
      </c>
      <c r="J4" s="167">
        <v>0.03</v>
      </c>
    </row>
    <row r="6" ht="12.75">
      <c r="B6" s="165" t="s">
        <v>172</v>
      </c>
    </row>
    <row r="7" ht="12.75">
      <c r="B7" s="169">
        <f>SUM(B2:B4)</f>
        <v>11039</v>
      </c>
    </row>
    <row r="9" spans="2:3" ht="12.75">
      <c r="B9" s="166" t="s">
        <v>171</v>
      </c>
      <c r="C9" s="165">
        <f>B7*0.03</f>
        <v>331.17</v>
      </c>
    </row>
    <row r="10" spans="2:3" ht="12.75">
      <c r="B10" s="166" t="s">
        <v>173</v>
      </c>
      <c r="C10" s="165">
        <f>B7*0.6</f>
        <v>6623.4</v>
      </c>
    </row>
    <row r="11" spans="2:3" ht="12.75">
      <c r="B11" s="166"/>
      <c r="C11" s="165"/>
    </row>
    <row r="12" spans="2:9" ht="13.5">
      <c r="B12" s="174">
        <v>1016</v>
      </c>
      <c r="C12" s="174"/>
      <c r="D12" s="174">
        <v>6697</v>
      </c>
      <c r="E12" s="174"/>
      <c r="F12" s="174">
        <v>3326</v>
      </c>
      <c r="H12" s="175"/>
      <c r="I12" s="176"/>
    </row>
    <row r="13" spans="1:9" ht="13.5">
      <c r="A13">
        <v>2</v>
      </c>
      <c r="B13" s="171">
        <f>1016/A13</f>
        <v>508</v>
      </c>
      <c r="C13" s="171"/>
      <c r="D13" s="171">
        <f>6697/A13</f>
        <v>3348.5</v>
      </c>
      <c r="E13" s="171"/>
      <c r="F13" s="171">
        <f>3326/A13</f>
        <v>1663</v>
      </c>
      <c r="H13" s="172">
        <v>1</v>
      </c>
      <c r="I13" s="173">
        <v>6697</v>
      </c>
    </row>
    <row r="14" spans="1:9" ht="13.5">
      <c r="A14">
        <v>3</v>
      </c>
      <c r="B14" s="171">
        <f aca="true" t="shared" si="0" ref="B14:B31">1016/A14</f>
        <v>338.6666666666667</v>
      </c>
      <c r="C14" s="171"/>
      <c r="D14" s="171">
        <f aca="true" t="shared" si="1" ref="D14:D31">6697/A14</f>
        <v>2232.3333333333335</v>
      </c>
      <c r="E14" s="171"/>
      <c r="F14" s="171">
        <f aca="true" t="shared" si="2" ref="F14:F31">3326/A14</f>
        <v>1108.6666666666667</v>
      </c>
      <c r="H14" s="172">
        <v>2</v>
      </c>
      <c r="I14" s="173">
        <v>3348.5</v>
      </c>
    </row>
    <row r="15" spans="1:9" ht="13.5">
      <c r="A15">
        <v>4</v>
      </c>
      <c r="B15" s="171">
        <f t="shared" si="0"/>
        <v>254</v>
      </c>
      <c r="C15" s="171"/>
      <c r="D15" s="171">
        <f t="shared" si="1"/>
        <v>1674.25</v>
      </c>
      <c r="E15" s="171"/>
      <c r="F15" s="171">
        <f t="shared" si="2"/>
        <v>831.5</v>
      </c>
      <c r="H15" s="172">
        <v>3</v>
      </c>
      <c r="I15" s="173">
        <v>3326</v>
      </c>
    </row>
    <row r="16" spans="1:9" ht="13.5">
      <c r="A16">
        <v>5</v>
      </c>
      <c r="B16" s="171">
        <f t="shared" si="0"/>
        <v>203.2</v>
      </c>
      <c r="C16" s="171"/>
      <c r="D16" s="171">
        <f t="shared" si="1"/>
        <v>1339.4</v>
      </c>
      <c r="E16" s="171"/>
      <c r="F16" s="171">
        <f t="shared" si="2"/>
        <v>665.2</v>
      </c>
      <c r="H16" s="172">
        <v>4</v>
      </c>
      <c r="I16" s="173">
        <v>2232.3333333333335</v>
      </c>
    </row>
    <row r="17" spans="1:9" ht="13.5">
      <c r="A17">
        <v>6</v>
      </c>
      <c r="B17" s="171">
        <f t="shared" si="0"/>
        <v>169.33333333333334</v>
      </c>
      <c r="C17" s="171"/>
      <c r="D17" s="171">
        <f t="shared" si="1"/>
        <v>1116.1666666666667</v>
      </c>
      <c r="E17" s="171"/>
      <c r="F17" s="171">
        <f t="shared" si="2"/>
        <v>554.3333333333334</v>
      </c>
      <c r="H17" s="172">
        <v>5</v>
      </c>
      <c r="I17" s="173">
        <v>1674.25</v>
      </c>
    </row>
    <row r="18" spans="1:9" ht="13.5">
      <c r="A18">
        <v>7</v>
      </c>
      <c r="B18" s="171">
        <f t="shared" si="0"/>
        <v>145.14285714285714</v>
      </c>
      <c r="C18" s="171"/>
      <c r="D18" s="171">
        <f t="shared" si="1"/>
        <v>956.7142857142857</v>
      </c>
      <c r="E18" s="171"/>
      <c r="F18" s="171">
        <f t="shared" si="2"/>
        <v>475.14285714285717</v>
      </c>
      <c r="H18" s="172">
        <v>6</v>
      </c>
      <c r="I18" s="173">
        <v>1663</v>
      </c>
    </row>
    <row r="19" spans="1:9" ht="13.5">
      <c r="A19">
        <v>8</v>
      </c>
      <c r="B19" s="171">
        <f t="shared" si="0"/>
        <v>127</v>
      </c>
      <c r="C19" s="171"/>
      <c r="D19" s="171">
        <f t="shared" si="1"/>
        <v>837.125</v>
      </c>
      <c r="E19" s="171"/>
      <c r="F19" s="171">
        <f t="shared" si="2"/>
        <v>415.75</v>
      </c>
      <c r="H19" s="172">
        <v>7</v>
      </c>
      <c r="I19" s="173">
        <v>1339.4</v>
      </c>
    </row>
    <row r="20" spans="1:9" ht="13.5">
      <c r="A20">
        <v>9</v>
      </c>
      <c r="B20" s="171">
        <f t="shared" si="0"/>
        <v>112.88888888888889</v>
      </c>
      <c r="C20" s="171"/>
      <c r="D20" s="171">
        <f t="shared" si="1"/>
        <v>744.1111111111111</v>
      </c>
      <c r="E20" s="171"/>
      <c r="F20" s="171">
        <f t="shared" si="2"/>
        <v>369.55555555555554</v>
      </c>
      <c r="H20" s="172">
        <v>8</v>
      </c>
      <c r="I20" s="173">
        <v>1116.1666666666667</v>
      </c>
    </row>
    <row r="21" spans="1:9" ht="13.5">
      <c r="A21">
        <v>10</v>
      </c>
      <c r="B21" s="171">
        <f t="shared" si="0"/>
        <v>101.6</v>
      </c>
      <c r="C21" s="171"/>
      <c r="D21" s="171">
        <f t="shared" si="1"/>
        <v>669.7</v>
      </c>
      <c r="E21" s="171"/>
      <c r="F21" s="171">
        <f t="shared" si="2"/>
        <v>332.6</v>
      </c>
      <c r="H21" s="172">
        <v>9</v>
      </c>
      <c r="I21" s="173">
        <v>1108.6666666666667</v>
      </c>
    </row>
    <row r="22" spans="1:9" ht="13.5">
      <c r="A22">
        <v>11</v>
      </c>
      <c r="B22" s="171">
        <f t="shared" si="0"/>
        <v>92.36363636363636</v>
      </c>
      <c r="C22" s="171"/>
      <c r="D22" s="171">
        <f t="shared" si="1"/>
        <v>608.8181818181819</v>
      </c>
      <c r="E22" s="171"/>
      <c r="F22" s="171">
        <f t="shared" si="2"/>
        <v>302.3636363636364</v>
      </c>
      <c r="H22" s="172">
        <v>10</v>
      </c>
      <c r="I22" s="173">
        <v>1016</v>
      </c>
    </row>
    <row r="23" spans="1:9" ht="13.5">
      <c r="A23">
        <v>12</v>
      </c>
      <c r="B23" s="171">
        <f t="shared" si="0"/>
        <v>84.66666666666667</v>
      </c>
      <c r="C23" s="171"/>
      <c r="D23" s="171">
        <f t="shared" si="1"/>
        <v>558.0833333333334</v>
      </c>
      <c r="E23" s="171"/>
      <c r="F23" s="171">
        <f t="shared" si="2"/>
        <v>277.1666666666667</v>
      </c>
      <c r="H23" s="172">
        <v>11</v>
      </c>
      <c r="I23" s="173">
        <v>956.7142857142857</v>
      </c>
    </row>
    <row r="24" spans="1:9" ht="13.5">
      <c r="A24">
        <v>13</v>
      </c>
      <c r="B24" s="171">
        <f t="shared" si="0"/>
        <v>78.15384615384616</v>
      </c>
      <c r="C24" s="171"/>
      <c r="D24" s="171">
        <f t="shared" si="1"/>
        <v>515.1538461538462</v>
      </c>
      <c r="E24" s="171"/>
      <c r="F24" s="171">
        <f t="shared" si="2"/>
        <v>255.84615384615384</v>
      </c>
      <c r="H24" s="172">
        <v>12</v>
      </c>
      <c r="I24" s="173">
        <v>837.125</v>
      </c>
    </row>
    <row r="25" spans="1:9" ht="13.5">
      <c r="A25">
        <v>14</v>
      </c>
      <c r="B25" s="171">
        <f t="shared" si="0"/>
        <v>72.57142857142857</v>
      </c>
      <c r="C25" s="171"/>
      <c r="D25" s="171">
        <f t="shared" si="1"/>
        <v>478.35714285714283</v>
      </c>
      <c r="E25" s="171"/>
      <c r="F25" s="171">
        <f t="shared" si="2"/>
        <v>237.57142857142858</v>
      </c>
      <c r="H25" s="172">
        <v>13</v>
      </c>
      <c r="I25" s="173">
        <v>831.5</v>
      </c>
    </row>
    <row r="26" spans="1:9" ht="13.5">
      <c r="A26">
        <v>15</v>
      </c>
      <c r="B26" s="171">
        <f t="shared" si="0"/>
        <v>67.73333333333333</v>
      </c>
      <c r="C26" s="171"/>
      <c r="D26" s="171">
        <f t="shared" si="1"/>
        <v>446.46666666666664</v>
      </c>
      <c r="E26" s="171"/>
      <c r="F26" s="171">
        <f t="shared" si="2"/>
        <v>221.73333333333332</v>
      </c>
      <c r="H26" s="172">
        <v>14</v>
      </c>
      <c r="I26" s="173">
        <v>744.1111111111111</v>
      </c>
    </row>
    <row r="27" spans="1:9" ht="13.5">
      <c r="A27">
        <v>16</v>
      </c>
      <c r="B27" s="171">
        <f t="shared" si="0"/>
        <v>63.5</v>
      </c>
      <c r="C27" s="171"/>
      <c r="D27" s="171">
        <f t="shared" si="1"/>
        <v>418.5625</v>
      </c>
      <c r="E27" s="171"/>
      <c r="F27" s="171">
        <f t="shared" si="2"/>
        <v>207.875</v>
      </c>
      <c r="H27" s="172">
        <v>15</v>
      </c>
      <c r="I27" s="173">
        <v>669.7</v>
      </c>
    </row>
    <row r="28" spans="1:9" ht="13.5">
      <c r="A28">
        <v>17</v>
      </c>
      <c r="B28" s="171">
        <f t="shared" si="0"/>
        <v>59.76470588235294</v>
      </c>
      <c r="C28" s="171"/>
      <c r="D28" s="171">
        <f t="shared" si="1"/>
        <v>393.94117647058823</v>
      </c>
      <c r="E28" s="171"/>
      <c r="F28" s="171">
        <f t="shared" si="2"/>
        <v>195.64705882352942</v>
      </c>
      <c r="H28" s="172">
        <v>16</v>
      </c>
      <c r="I28" s="173">
        <v>665.2</v>
      </c>
    </row>
    <row r="29" spans="1:9" ht="13.5">
      <c r="A29">
        <v>18</v>
      </c>
      <c r="B29" s="171">
        <f t="shared" si="0"/>
        <v>56.44444444444444</v>
      </c>
      <c r="C29" s="171"/>
      <c r="D29" s="171">
        <f t="shared" si="1"/>
        <v>372.05555555555554</v>
      </c>
      <c r="E29" s="171"/>
      <c r="F29" s="171">
        <f t="shared" si="2"/>
        <v>184.77777777777777</v>
      </c>
      <c r="H29" s="172">
        <v>17</v>
      </c>
      <c r="I29" s="173">
        <v>608.8181818181819</v>
      </c>
    </row>
    <row r="30" spans="1:9" ht="13.5">
      <c r="A30">
        <v>19</v>
      </c>
      <c r="B30" s="171">
        <f t="shared" si="0"/>
        <v>53.473684210526315</v>
      </c>
      <c r="C30" s="171"/>
      <c r="D30" s="171">
        <f t="shared" si="1"/>
        <v>352.4736842105263</v>
      </c>
      <c r="E30" s="171"/>
      <c r="F30" s="171">
        <f t="shared" si="2"/>
        <v>175.05263157894737</v>
      </c>
      <c r="H30" s="172">
        <v>18</v>
      </c>
      <c r="I30" s="173">
        <v>558.0833333333334</v>
      </c>
    </row>
    <row r="31" spans="1:9" ht="13.5">
      <c r="A31">
        <v>20</v>
      </c>
      <c r="B31" s="171">
        <f t="shared" si="0"/>
        <v>50.8</v>
      </c>
      <c r="C31" s="171"/>
      <c r="D31" s="171">
        <f t="shared" si="1"/>
        <v>334.85</v>
      </c>
      <c r="E31" s="171"/>
      <c r="F31" s="171">
        <f t="shared" si="2"/>
        <v>166.3</v>
      </c>
      <c r="H31" s="172">
        <v>19</v>
      </c>
      <c r="I31" s="173">
        <v>554.3333333333334</v>
      </c>
    </row>
    <row r="32" spans="8:9" ht="13.5">
      <c r="H32" s="172">
        <v>20</v>
      </c>
      <c r="I32" s="173">
        <v>515.1538461538462</v>
      </c>
    </row>
    <row r="33" spans="8:9" ht="12.75">
      <c r="H33" s="177">
        <v>21</v>
      </c>
      <c r="I33" s="171">
        <v>508</v>
      </c>
    </row>
    <row r="34" spans="8:9" ht="12.75">
      <c r="H34" s="177">
        <v>22</v>
      </c>
      <c r="I34" s="171">
        <v>478.35714285714283</v>
      </c>
    </row>
    <row r="35" spans="8:9" ht="12.75">
      <c r="H35" s="177">
        <v>23</v>
      </c>
      <c r="I35" s="171">
        <v>475.14285714285717</v>
      </c>
    </row>
    <row r="36" spans="8:9" ht="12.75">
      <c r="H36" s="177">
        <v>24</v>
      </c>
      <c r="I36" s="171">
        <v>446.46666666666664</v>
      </c>
    </row>
    <row r="37" spans="8:9" ht="12.75">
      <c r="H37" s="177">
        <v>25</v>
      </c>
      <c r="I37" s="171">
        <v>418.5625</v>
      </c>
    </row>
    <row r="38" spans="8:9" ht="12.75">
      <c r="H38" s="177">
        <v>26</v>
      </c>
      <c r="I38" s="171">
        <v>415.75</v>
      </c>
    </row>
    <row r="39" spans="8:9" ht="12.75">
      <c r="H39" s="177">
        <v>27</v>
      </c>
      <c r="I39" s="171">
        <v>393.94117647058823</v>
      </c>
    </row>
    <row r="40" spans="8:9" ht="12.75">
      <c r="H40" s="177">
        <v>28</v>
      </c>
      <c r="I40" s="171">
        <v>372.05555555555554</v>
      </c>
    </row>
    <row r="41" spans="8:9" ht="12.75">
      <c r="H41" s="177">
        <v>29</v>
      </c>
      <c r="I41" s="171">
        <v>369.55555555555554</v>
      </c>
    </row>
    <row r="42" spans="8:9" ht="12.75">
      <c r="H42" s="177">
        <v>30</v>
      </c>
      <c r="I42" s="171">
        <v>352.4736842105263</v>
      </c>
    </row>
    <row r="43" spans="8:9" ht="12.75">
      <c r="H43" s="177">
        <v>31</v>
      </c>
      <c r="I43" s="171">
        <v>338.6666666666667</v>
      </c>
    </row>
    <row r="44" spans="8:9" ht="12.75">
      <c r="H44" s="177">
        <v>32</v>
      </c>
      <c r="I44" s="171">
        <v>334.85</v>
      </c>
    </row>
    <row r="45" spans="8:9" ht="12.75">
      <c r="H45" s="177">
        <v>33</v>
      </c>
      <c r="I45" s="171">
        <v>332.6</v>
      </c>
    </row>
    <row r="46" spans="8:9" ht="12.75">
      <c r="H46" s="177">
        <v>34</v>
      </c>
      <c r="I46" s="171">
        <v>302.3636363636364</v>
      </c>
    </row>
    <row r="47" spans="8:9" ht="12.75">
      <c r="H47" s="177">
        <v>35</v>
      </c>
      <c r="I47" s="171">
        <v>277.1666666666667</v>
      </c>
    </row>
    <row r="48" spans="8:9" ht="12.75">
      <c r="H48" s="177">
        <v>36</v>
      </c>
      <c r="I48" s="171">
        <v>255.84615384615384</v>
      </c>
    </row>
    <row r="49" spans="8:9" ht="12.75">
      <c r="H49" s="177">
        <v>37</v>
      </c>
      <c r="I49" s="171">
        <v>254</v>
      </c>
    </row>
    <row r="50" spans="8:9" ht="12.75">
      <c r="H50" s="177">
        <v>38</v>
      </c>
      <c r="I50" s="171">
        <v>237.57142857142858</v>
      </c>
    </row>
    <row r="51" spans="8:9" ht="12.75">
      <c r="H51" s="177">
        <v>39</v>
      </c>
      <c r="I51" s="171">
        <v>221.73333333333332</v>
      </c>
    </row>
    <row r="52" spans="8:9" ht="12.75">
      <c r="H52" s="177">
        <v>40</v>
      </c>
      <c r="I52" s="171">
        <v>207.875</v>
      </c>
    </row>
    <row r="53" spans="8:9" ht="12.75">
      <c r="H53" s="177">
        <v>41</v>
      </c>
      <c r="I53" s="171">
        <v>203.2</v>
      </c>
    </row>
    <row r="54" spans="8:9" ht="12.75">
      <c r="H54" s="177">
        <v>42</v>
      </c>
      <c r="I54" s="171">
        <v>195.64705882352942</v>
      </c>
    </row>
    <row r="55" spans="8:9" ht="12.75">
      <c r="H55" s="177">
        <v>43</v>
      </c>
      <c r="I55" s="171">
        <v>184.77777777777777</v>
      </c>
    </row>
    <row r="56" spans="8:9" ht="12.75">
      <c r="H56" s="177">
        <v>44</v>
      </c>
      <c r="I56" s="171">
        <v>175.05263157894737</v>
      </c>
    </row>
    <row r="57" spans="8:9" ht="12.75">
      <c r="H57" s="177">
        <v>45</v>
      </c>
      <c r="I57" s="171">
        <v>169.33333333333334</v>
      </c>
    </row>
    <row r="58" spans="8:9" ht="12.75">
      <c r="H58" s="177">
        <v>46</v>
      </c>
      <c r="I58" s="171">
        <v>166.3</v>
      </c>
    </row>
    <row r="59" spans="8:9" ht="12.75">
      <c r="H59" s="177">
        <v>47</v>
      </c>
      <c r="I59" s="171">
        <v>145.14285714285714</v>
      </c>
    </row>
    <row r="60" spans="8:9" ht="12.75">
      <c r="H60" s="177">
        <v>48</v>
      </c>
      <c r="I60" s="171">
        <v>127</v>
      </c>
    </row>
    <row r="61" spans="8:9" ht="12.75">
      <c r="H61" s="177">
        <v>49</v>
      </c>
      <c r="I61" s="171">
        <v>112.88888888888889</v>
      </c>
    </row>
    <row r="62" spans="8:9" ht="12.75">
      <c r="H62" s="177">
        <v>50</v>
      </c>
      <c r="I62" s="171">
        <v>101.6</v>
      </c>
    </row>
    <row r="63" spans="8:9" ht="12.75">
      <c r="H63" s="177">
        <v>51</v>
      </c>
      <c r="I63" s="171">
        <v>92.36363636363636</v>
      </c>
    </row>
    <row r="64" spans="8:9" ht="12.75">
      <c r="H64" s="177">
        <v>52</v>
      </c>
      <c r="I64" s="171">
        <v>84.66666666666667</v>
      </c>
    </row>
    <row r="65" spans="8:9" ht="12.75">
      <c r="H65" s="177">
        <v>53</v>
      </c>
      <c r="I65" s="171">
        <v>78.15384615384616</v>
      </c>
    </row>
    <row r="66" spans="8:9" ht="12.75">
      <c r="H66" s="177">
        <v>54</v>
      </c>
      <c r="I66" s="171">
        <v>72.57142857142857</v>
      </c>
    </row>
    <row r="67" spans="8:9" ht="12.75">
      <c r="H67" s="177">
        <v>55</v>
      </c>
      <c r="I67" s="171">
        <v>67.73333333333333</v>
      </c>
    </row>
    <row r="68" spans="8:9" ht="12.75">
      <c r="H68" s="177">
        <v>56</v>
      </c>
      <c r="I68" s="171">
        <v>63.5</v>
      </c>
    </row>
    <row r="69" spans="8:9" ht="12.75">
      <c r="H69" s="177">
        <v>57</v>
      </c>
      <c r="I69" s="171">
        <v>59.76470588235294</v>
      </c>
    </row>
    <row r="70" spans="8:9" ht="12.75">
      <c r="H70" s="177">
        <v>58</v>
      </c>
      <c r="I70" s="171">
        <v>56.44444444444444</v>
      </c>
    </row>
    <row r="71" spans="8:9" ht="12.75">
      <c r="H71" s="177">
        <v>59</v>
      </c>
      <c r="I71" s="171">
        <v>53.473684210526315</v>
      </c>
    </row>
    <row r="72" spans="8:9" ht="12.75">
      <c r="H72" s="177">
        <v>60</v>
      </c>
      <c r="I72" s="171">
        <v>50.8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workbookViewId="0" topLeftCell="A1">
      <selection activeCell="B18" sqref="B18"/>
    </sheetView>
  </sheetViews>
  <sheetFormatPr defaultColWidth="9.140625" defaultRowHeight="12.75"/>
  <cols>
    <col min="1" max="1" width="19.140625" style="0" customWidth="1"/>
    <col min="3" max="3" width="2.421875" style="0" bestFit="1" customWidth="1"/>
    <col min="4" max="26" width="3.00390625" style="0" customWidth="1"/>
  </cols>
  <sheetData>
    <row r="1" spans="1:27" ht="13.5">
      <c r="A1" s="61"/>
      <c r="B1" s="7"/>
      <c r="C1" s="61"/>
      <c r="D1" s="62" t="s">
        <v>158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7"/>
    </row>
    <row r="2" spans="1:27" ht="12.75">
      <c r="A2" s="99"/>
      <c r="B2" s="146" t="s">
        <v>169</v>
      </c>
      <c r="C2" s="99"/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>
        <v>10</v>
      </c>
      <c r="N2" s="96">
        <v>11</v>
      </c>
      <c r="O2" s="96">
        <v>12</v>
      </c>
      <c r="P2" s="96">
        <v>13</v>
      </c>
      <c r="Q2" s="96">
        <v>14</v>
      </c>
      <c r="R2" s="96">
        <v>15</v>
      </c>
      <c r="S2" s="96">
        <v>16</v>
      </c>
      <c r="T2" s="96">
        <v>17</v>
      </c>
      <c r="U2" s="96">
        <v>18</v>
      </c>
      <c r="V2" s="96">
        <v>19</v>
      </c>
      <c r="W2" s="96">
        <v>20</v>
      </c>
      <c r="X2" s="96">
        <v>21</v>
      </c>
      <c r="Y2" s="96">
        <v>22</v>
      </c>
      <c r="Z2" s="96">
        <v>23</v>
      </c>
      <c r="AA2" s="18" t="s">
        <v>10</v>
      </c>
    </row>
    <row r="3" spans="1:27" ht="13.5">
      <c r="A3" s="58" t="s">
        <v>14</v>
      </c>
      <c r="B3" s="45">
        <v>388</v>
      </c>
      <c r="C3" s="128">
        <v>1</v>
      </c>
      <c r="D3" s="137">
        <v>1</v>
      </c>
      <c r="E3" s="137">
        <v>1</v>
      </c>
      <c r="F3" s="137">
        <v>0</v>
      </c>
      <c r="G3" s="137">
        <v>2</v>
      </c>
      <c r="H3" s="137">
        <v>0</v>
      </c>
      <c r="I3" s="137">
        <v>0</v>
      </c>
      <c r="J3" s="137">
        <v>0</v>
      </c>
      <c r="K3" s="137">
        <v>6</v>
      </c>
      <c r="L3" s="137">
        <v>1</v>
      </c>
      <c r="M3" s="137">
        <v>4</v>
      </c>
      <c r="N3" s="137">
        <v>2</v>
      </c>
      <c r="O3" s="137">
        <v>0</v>
      </c>
      <c r="P3" s="137">
        <v>1</v>
      </c>
      <c r="Q3" s="137">
        <v>0</v>
      </c>
      <c r="R3" s="137">
        <v>0</v>
      </c>
      <c r="S3" s="137">
        <v>0</v>
      </c>
      <c r="T3" s="137">
        <v>2</v>
      </c>
      <c r="U3" s="137">
        <v>0</v>
      </c>
      <c r="V3" s="137">
        <v>0</v>
      </c>
      <c r="W3" s="137">
        <v>0</v>
      </c>
      <c r="X3" s="137">
        <v>0</v>
      </c>
      <c r="Y3" s="137">
        <v>0</v>
      </c>
      <c r="Z3" s="137">
        <v>1</v>
      </c>
      <c r="AA3" s="45">
        <f>SUM(D3:Z3)</f>
        <v>21</v>
      </c>
    </row>
    <row r="4" spans="1:27" ht="13.5">
      <c r="A4" s="58" t="s">
        <v>16</v>
      </c>
      <c r="B4" s="45">
        <v>371</v>
      </c>
      <c r="C4" s="128">
        <v>3</v>
      </c>
      <c r="D4" s="137">
        <v>0</v>
      </c>
      <c r="E4" s="137">
        <v>0</v>
      </c>
      <c r="F4" s="137">
        <v>3</v>
      </c>
      <c r="G4" s="137">
        <v>0</v>
      </c>
      <c r="H4" s="137">
        <v>0</v>
      </c>
      <c r="I4" s="137">
        <v>0</v>
      </c>
      <c r="J4" s="137">
        <v>1</v>
      </c>
      <c r="K4" s="137">
        <v>0</v>
      </c>
      <c r="L4" s="137">
        <v>0</v>
      </c>
      <c r="M4" s="137">
        <v>0</v>
      </c>
      <c r="N4" s="137">
        <v>0</v>
      </c>
      <c r="O4" s="137">
        <v>0</v>
      </c>
      <c r="P4" s="137">
        <v>0</v>
      </c>
      <c r="Q4" s="137">
        <v>0</v>
      </c>
      <c r="R4" s="137">
        <v>0</v>
      </c>
      <c r="S4" s="137">
        <v>0</v>
      </c>
      <c r="T4" s="137">
        <v>0</v>
      </c>
      <c r="U4" s="137">
        <v>0</v>
      </c>
      <c r="V4" s="137">
        <v>0</v>
      </c>
      <c r="W4" s="137">
        <v>0</v>
      </c>
      <c r="X4" s="137">
        <v>0</v>
      </c>
      <c r="Y4" s="137">
        <v>0</v>
      </c>
      <c r="Z4" s="137">
        <v>0</v>
      </c>
      <c r="AA4" s="45">
        <f aca="true" t="shared" si="0" ref="AA4:AA15">SUM(D4:Z4)</f>
        <v>4</v>
      </c>
    </row>
    <row r="5" spans="1:27" ht="13.5">
      <c r="A5" s="58" t="s">
        <v>159</v>
      </c>
      <c r="B5" s="45">
        <v>369</v>
      </c>
      <c r="C5" s="128">
        <v>4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1</v>
      </c>
      <c r="J5" s="137">
        <v>0</v>
      </c>
      <c r="K5" s="137">
        <v>0</v>
      </c>
      <c r="L5" s="137">
        <v>0</v>
      </c>
      <c r="M5" s="137">
        <v>0</v>
      </c>
      <c r="N5" s="137">
        <v>1</v>
      </c>
      <c r="O5" s="137">
        <v>0</v>
      </c>
      <c r="P5" s="137">
        <v>0</v>
      </c>
      <c r="Q5" s="137">
        <v>0</v>
      </c>
      <c r="R5" s="137">
        <v>0</v>
      </c>
      <c r="S5" s="137">
        <v>0</v>
      </c>
      <c r="T5" s="137">
        <v>0</v>
      </c>
      <c r="U5" s="137">
        <v>0</v>
      </c>
      <c r="V5" s="137">
        <v>0</v>
      </c>
      <c r="W5" s="137">
        <v>0</v>
      </c>
      <c r="X5" s="137">
        <v>0</v>
      </c>
      <c r="Y5" s="137">
        <v>0</v>
      </c>
      <c r="Z5" s="137">
        <v>0</v>
      </c>
      <c r="AA5" s="45">
        <f t="shared" si="0"/>
        <v>2</v>
      </c>
    </row>
    <row r="6" spans="1:27" ht="13.5">
      <c r="A6" s="58" t="s">
        <v>17</v>
      </c>
      <c r="B6" s="45">
        <v>368</v>
      </c>
      <c r="C6" s="128">
        <v>5</v>
      </c>
      <c r="D6" s="137">
        <v>0</v>
      </c>
      <c r="E6" s="137">
        <v>0</v>
      </c>
      <c r="F6" s="137">
        <v>0</v>
      </c>
      <c r="G6" s="137">
        <v>1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0</v>
      </c>
      <c r="S6" s="137">
        <v>0</v>
      </c>
      <c r="T6" s="137">
        <v>0</v>
      </c>
      <c r="U6" s="137">
        <v>0</v>
      </c>
      <c r="V6" s="137">
        <v>0</v>
      </c>
      <c r="W6" s="137">
        <v>0</v>
      </c>
      <c r="X6" s="137">
        <v>0</v>
      </c>
      <c r="Y6" s="137">
        <v>0</v>
      </c>
      <c r="Z6" s="137">
        <v>0</v>
      </c>
      <c r="AA6" s="45">
        <f t="shared" si="0"/>
        <v>1</v>
      </c>
    </row>
    <row r="7" spans="1:27" ht="13.5">
      <c r="A7" s="58" t="s">
        <v>15</v>
      </c>
      <c r="B7" s="45">
        <v>367</v>
      </c>
      <c r="C7" s="128">
        <v>2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7">
        <v>0</v>
      </c>
      <c r="Z7" s="137">
        <v>0</v>
      </c>
      <c r="AA7" s="45">
        <f t="shared" si="0"/>
        <v>0</v>
      </c>
    </row>
    <row r="8" spans="1:27" ht="13.5">
      <c r="A8" s="58" t="s">
        <v>18</v>
      </c>
      <c r="B8" s="45">
        <v>367</v>
      </c>
      <c r="C8" s="128">
        <v>6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45">
        <f t="shared" si="0"/>
        <v>0</v>
      </c>
    </row>
    <row r="9" spans="1:27" ht="13.5">
      <c r="A9" s="58" t="s">
        <v>19</v>
      </c>
      <c r="B9" s="45">
        <v>367</v>
      </c>
      <c r="C9" s="128">
        <v>7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45">
        <f t="shared" si="0"/>
        <v>0</v>
      </c>
    </row>
    <row r="10" spans="1:27" ht="13.5">
      <c r="A10" s="58" t="s">
        <v>20</v>
      </c>
      <c r="B10" s="45">
        <v>367</v>
      </c>
      <c r="C10" s="128">
        <v>8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45">
        <f t="shared" si="0"/>
        <v>0</v>
      </c>
    </row>
    <row r="11" spans="1:27" ht="13.5">
      <c r="A11" s="58" t="s">
        <v>21</v>
      </c>
      <c r="B11" s="45">
        <v>367</v>
      </c>
      <c r="C11" s="128">
        <v>9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45">
        <f t="shared" si="0"/>
        <v>0</v>
      </c>
    </row>
    <row r="12" spans="1:27" ht="13.5">
      <c r="A12" s="58" t="s">
        <v>22</v>
      </c>
      <c r="B12" s="45">
        <v>367</v>
      </c>
      <c r="C12" s="128">
        <v>10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45">
        <f t="shared" si="0"/>
        <v>0</v>
      </c>
    </row>
    <row r="13" spans="1:27" ht="13.5">
      <c r="A13" s="58" t="s">
        <v>23</v>
      </c>
      <c r="B13" s="45">
        <v>367</v>
      </c>
      <c r="C13" s="128">
        <v>11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45">
        <f t="shared" si="0"/>
        <v>0</v>
      </c>
    </row>
    <row r="14" spans="1:27" ht="13.5">
      <c r="A14" s="58" t="s">
        <v>24</v>
      </c>
      <c r="B14" s="45">
        <v>367</v>
      </c>
      <c r="C14" s="128">
        <v>12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45">
        <f t="shared" si="0"/>
        <v>0</v>
      </c>
    </row>
    <row r="15" spans="1:27" ht="13.5">
      <c r="A15" s="58" t="s">
        <v>25</v>
      </c>
      <c r="B15" s="45">
        <v>367</v>
      </c>
      <c r="C15" s="128">
        <v>13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45">
        <f t="shared" si="0"/>
        <v>0</v>
      </c>
    </row>
    <row r="16" spans="1:27" ht="13.5">
      <c r="A16" s="110" t="s">
        <v>10</v>
      </c>
      <c r="B16" s="138">
        <f>SUM(B3:B15)</f>
        <v>4799</v>
      </c>
      <c r="C16" s="45"/>
      <c r="D16" s="139">
        <f aca="true" t="shared" si="1" ref="D16:Z16">SUM(D3:D15)</f>
        <v>1</v>
      </c>
      <c r="E16" s="139">
        <f t="shared" si="1"/>
        <v>1</v>
      </c>
      <c r="F16" s="139">
        <f t="shared" si="1"/>
        <v>3</v>
      </c>
      <c r="G16" s="139">
        <f t="shared" si="1"/>
        <v>3</v>
      </c>
      <c r="H16" s="139">
        <f t="shared" si="1"/>
        <v>0</v>
      </c>
      <c r="I16" s="139">
        <f t="shared" si="1"/>
        <v>1</v>
      </c>
      <c r="J16" s="139">
        <f t="shared" si="1"/>
        <v>1</v>
      </c>
      <c r="K16" s="139">
        <f t="shared" si="1"/>
        <v>6</v>
      </c>
      <c r="L16" s="139">
        <f t="shared" si="1"/>
        <v>1</v>
      </c>
      <c r="M16" s="139">
        <f t="shared" si="1"/>
        <v>4</v>
      </c>
      <c r="N16" s="139">
        <f t="shared" si="1"/>
        <v>3</v>
      </c>
      <c r="O16" s="139">
        <f t="shared" si="1"/>
        <v>0</v>
      </c>
      <c r="P16" s="139">
        <f t="shared" si="1"/>
        <v>1</v>
      </c>
      <c r="Q16" s="139">
        <f t="shared" si="1"/>
        <v>0</v>
      </c>
      <c r="R16" s="139">
        <f t="shared" si="1"/>
        <v>0</v>
      </c>
      <c r="S16" s="139">
        <f t="shared" si="1"/>
        <v>0</v>
      </c>
      <c r="T16" s="139">
        <f t="shared" si="1"/>
        <v>2</v>
      </c>
      <c r="U16" s="139">
        <f t="shared" si="1"/>
        <v>0</v>
      </c>
      <c r="V16" s="139">
        <f t="shared" si="1"/>
        <v>0</v>
      </c>
      <c r="W16" s="139">
        <f t="shared" si="1"/>
        <v>0</v>
      </c>
      <c r="X16" s="139">
        <f t="shared" si="1"/>
        <v>0</v>
      </c>
      <c r="Y16" s="139">
        <f t="shared" si="1"/>
        <v>0</v>
      </c>
      <c r="Z16" s="139">
        <f t="shared" si="1"/>
        <v>1</v>
      </c>
      <c r="AA16" s="138"/>
    </row>
    <row r="17" spans="1:26" ht="13.5">
      <c r="A17" s="139" t="s">
        <v>168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242" t="s">
        <v>10</v>
      </c>
      <c r="Y17" s="243"/>
      <c r="Z17" s="243"/>
    </row>
    <row r="18" spans="1:26" ht="13.5">
      <c r="A18" s="139">
        <v>367</v>
      </c>
      <c r="X18" s="244">
        <f>SUM(D16:Z16)</f>
        <v>28</v>
      </c>
      <c r="Y18" s="245"/>
      <c r="Z18" s="245"/>
    </row>
  </sheetData>
  <mergeCells count="2">
    <mergeCell ref="X17:Z17"/>
    <mergeCell ref="X18:Z18"/>
  </mergeCells>
  <printOptions/>
  <pageMargins left="0.21" right="0.51" top="1.05" bottom="0.97" header="0.5" footer="0.5"/>
  <pageSetup horizontalDpi="600" verticalDpi="600" orientation="landscape" paperSize="9" scale="130" r:id="rId1"/>
  <headerFooter alignWithMargins="0">
    <oddHeader>&amp;CUNIONE DI CENTRO&amp;Rlista n. 1</oddHeader>
    <oddFooter>&amp;LCOPPARO (FE)&amp;RAMMINISTRATIVE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6" sqref="A6"/>
    </sheetView>
  </sheetViews>
  <sheetFormatPr defaultColWidth="9.140625" defaultRowHeight="12.75"/>
  <cols>
    <col min="1" max="1" width="23.421875" style="0" customWidth="1"/>
    <col min="3" max="3" width="2.421875" style="0" bestFit="1" customWidth="1"/>
    <col min="4" max="26" width="3.00390625" style="0" customWidth="1"/>
  </cols>
  <sheetData>
    <row r="1" spans="1:27" ht="13.5">
      <c r="A1" s="33"/>
      <c r="B1" s="154"/>
      <c r="C1" s="252" t="s">
        <v>170</v>
      </c>
      <c r="D1" s="32" t="s">
        <v>161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60"/>
    </row>
    <row r="2" spans="1:27" ht="48.75" customHeight="1">
      <c r="A2" s="100"/>
      <c r="B2" s="155" t="s">
        <v>169</v>
      </c>
      <c r="C2" s="253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43" t="s">
        <v>10</v>
      </c>
    </row>
    <row r="3" spans="1:27" ht="13.5">
      <c r="A3" s="76" t="s">
        <v>26</v>
      </c>
      <c r="B3" s="44">
        <v>714</v>
      </c>
      <c r="C3" s="129">
        <v>1</v>
      </c>
      <c r="D3" s="136">
        <v>12</v>
      </c>
      <c r="E3" s="136">
        <v>4</v>
      </c>
      <c r="F3" s="136">
        <v>4</v>
      </c>
      <c r="G3" s="136">
        <v>3</v>
      </c>
      <c r="H3" s="136">
        <v>3</v>
      </c>
      <c r="I3" s="136">
        <v>2</v>
      </c>
      <c r="J3" s="136">
        <v>6</v>
      </c>
      <c r="K3" s="136">
        <v>2</v>
      </c>
      <c r="L3" s="136">
        <v>6</v>
      </c>
      <c r="M3" s="136">
        <v>1</v>
      </c>
      <c r="N3" s="136">
        <v>7</v>
      </c>
      <c r="O3" s="136">
        <v>2</v>
      </c>
      <c r="P3" s="136">
        <v>3</v>
      </c>
      <c r="Q3" s="136">
        <v>0</v>
      </c>
      <c r="R3" s="136">
        <v>3</v>
      </c>
      <c r="S3" s="136">
        <v>0</v>
      </c>
      <c r="T3" s="136">
        <v>0</v>
      </c>
      <c r="U3" s="136">
        <v>0</v>
      </c>
      <c r="V3" s="136">
        <v>2</v>
      </c>
      <c r="W3" s="136">
        <v>2</v>
      </c>
      <c r="X3" s="136">
        <v>0</v>
      </c>
      <c r="Y3" s="136">
        <v>3</v>
      </c>
      <c r="Z3" s="136">
        <v>0</v>
      </c>
      <c r="AA3" s="44">
        <f>SUM(D3:Z3)</f>
        <v>65</v>
      </c>
    </row>
    <row r="4" spans="1:27" ht="13.5">
      <c r="A4" s="76" t="s">
        <v>29</v>
      </c>
      <c r="B4" s="44">
        <v>693</v>
      </c>
      <c r="C4" s="129">
        <v>4</v>
      </c>
      <c r="D4" s="136">
        <v>0</v>
      </c>
      <c r="E4" s="136">
        <v>0</v>
      </c>
      <c r="F4" s="136">
        <v>4</v>
      </c>
      <c r="G4" s="136">
        <v>0</v>
      </c>
      <c r="H4" s="136">
        <v>1</v>
      </c>
      <c r="I4" s="136">
        <v>0</v>
      </c>
      <c r="J4" s="136">
        <v>1</v>
      </c>
      <c r="K4" s="136">
        <v>1</v>
      </c>
      <c r="L4" s="136">
        <v>2</v>
      </c>
      <c r="M4" s="136">
        <v>0</v>
      </c>
      <c r="N4" s="136">
        <v>1</v>
      </c>
      <c r="O4" s="136">
        <v>0</v>
      </c>
      <c r="P4" s="136">
        <v>2</v>
      </c>
      <c r="Q4" s="136">
        <v>0</v>
      </c>
      <c r="R4" s="136">
        <v>0</v>
      </c>
      <c r="S4" s="136">
        <v>0</v>
      </c>
      <c r="T4" s="136">
        <v>0</v>
      </c>
      <c r="U4" s="136">
        <v>0</v>
      </c>
      <c r="V4" s="136">
        <v>8</v>
      </c>
      <c r="W4" s="136">
        <v>23</v>
      </c>
      <c r="X4" s="136">
        <v>1</v>
      </c>
      <c r="Y4" s="136">
        <v>0</v>
      </c>
      <c r="Z4" s="136">
        <v>0</v>
      </c>
      <c r="AA4" s="44">
        <f aca="true" t="shared" si="0" ref="AA4:AA22">SUM(D4:Z4)</f>
        <v>44</v>
      </c>
    </row>
    <row r="5" spans="1:27" ht="13.5">
      <c r="A5" s="76" t="s">
        <v>28</v>
      </c>
      <c r="B5" s="44">
        <v>671</v>
      </c>
      <c r="C5" s="129">
        <v>3</v>
      </c>
      <c r="D5" s="136">
        <v>2</v>
      </c>
      <c r="E5" s="136">
        <v>0</v>
      </c>
      <c r="F5" s="136">
        <v>0</v>
      </c>
      <c r="G5" s="136">
        <v>5</v>
      </c>
      <c r="H5" s="136">
        <v>5</v>
      </c>
      <c r="I5" s="136">
        <v>1</v>
      </c>
      <c r="J5" s="136">
        <v>3</v>
      </c>
      <c r="K5" s="136">
        <v>0</v>
      </c>
      <c r="L5" s="136">
        <v>4</v>
      </c>
      <c r="M5" s="136">
        <v>0</v>
      </c>
      <c r="N5" s="136">
        <v>0</v>
      </c>
      <c r="O5" s="136">
        <v>1</v>
      </c>
      <c r="P5" s="136">
        <v>0</v>
      </c>
      <c r="Q5" s="136">
        <v>0</v>
      </c>
      <c r="R5" s="136">
        <v>1</v>
      </c>
      <c r="S5" s="136">
        <v>0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44">
        <f t="shared" si="0"/>
        <v>22</v>
      </c>
    </row>
    <row r="6" spans="1:27" ht="13.5">
      <c r="A6" s="76" t="s">
        <v>31</v>
      </c>
      <c r="B6" s="44">
        <v>670</v>
      </c>
      <c r="C6" s="129">
        <v>6</v>
      </c>
      <c r="D6" s="136">
        <v>3</v>
      </c>
      <c r="E6" s="136">
        <v>1</v>
      </c>
      <c r="F6" s="136">
        <v>2</v>
      </c>
      <c r="G6" s="136">
        <v>1</v>
      </c>
      <c r="H6" s="136">
        <v>2</v>
      </c>
      <c r="I6" s="136">
        <v>2</v>
      </c>
      <c r="J6" s="136">
        <v>2</v>
      </c>
      <c r="K6" s="136">
        <v>0</v>
      </c>
      <c r="L6" s="136">
        <v>1</v>
      </c>
      <c r="M6" s="136">
        <v>1</v>
      </c>
      <c r="N6" s="136">
        <v>5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1</v>
      </c>
      <c r="Y6" s="136">
        <v>0</v>
      </c>
      <c r="Z6" s="136">
        <v>0</v>
      </c>
      <c r="AA6" s="44">
        <f t="shared" si="0"/>
        <v>21</v>
      </c>
    </row>
    <row r="7" spans="1:27" ht="13.5">
      <c r="A7" s="76" t="s">
        <v>30</v>
      </c>
      <c r="B7" s="44">
        <v>669</v>
      </c>
      <c r="C7" s="129">
        <v>5</v>
      </c>
      <c r="D7" s="136">
        <v>1</v>
      </c>
      <c r="E7" s="136">
        <v>1</v>
      </c>
      <c r="F7" s="136">
        <v>2</v>
      </c>
      <c r="G7" s="136">
        <v>0</v>
      </c>
      <c r="H7" s="136">
        <v>1</v>
      </c>
      <c r="I7" s="136">
        <v>6</v>
      </c>
      <c r="J7" s="136">
        <v>0</v>
      </c>
      <c r="K7" s="136">
        <v>1</v>
      </c>
      <c r="L7" s="136">
        <v>3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4</v>
      </c>
      <c r="W7" s="136">
        <v>0</v>
      </c>
      <c r="X7" s="136">
        <v>0</v>
      </c>
      <c r="Y7" s="136">
        <v>1</v>
      </c>
      <c r="Z7" s="136">
        <v>0</v>
      </c>
      <c r="AA7" s="44">
        <f t="shared" si="0"/>
        <v>20</v>
      </c>
    </row>
    <row r="8" spans="1:27" ht="13.5">
      <c r="A8" s="76" t="s">
        <v>38</v>
      </c>
      <c r="B8" s="44">
        <v>669</v>
      </c>
      <c r="C8" s="129">
        <v>13</v>
      </c>
      <c r="D8" s="136">
        <v>0</v>
      </c>
      <c r="E8" s="136">
        <v>3</v>
      </c>
      <c r="F8" s="136">
        <v>0</v>
      </c>
      <c r="G8" s="136">
        <v>0</v>
      </c>
      <c r="H8" s="136">
        <v>2</v>
      </c>
      <c r="I8" s="136">
        <v>0</v>
      </c>
      <c r="J8" s="136">
        <v>0</v>
      </c>
      <c r="K8" s="136">
        <v>0</v>
      </c>
      <c r="L8" s="136">
        <v>1</v>
      </c>
      <c r="M8" s="136">
        <v>5</v>
      </c>
      <c r="N8" s="136">
        <v>4</v>
      </c>
      <c r="O8" s="136">
        <v>4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1</v>
      </c>
      <c r="Y8" s="136">
        <v>0</v>
      </c>
      <c r="Z8" s="136">
        <v>0</v>
      </c>
      <c r="AA8" s="44">
        <f t="shared" si="0"/>
        <v>20</v>
      </c>
    </row>
    <row r="9" spans="1:27" ht="13.5">
      <c r="A9" s="76" t="s">
        <v>34</v>
      </c>
      <c r="B9" s="44">
        <v>667</v>
      </c>
      <c r="C9" s="129">
        <v>9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4</v>
      </c>
      <c r="Y9" s="136">
        <v>12</v>
      </c>
      <c r="Z9" s="136">
        <v>2</v>
      </c>
      <c r="AA9" s="44">
        <f t="shared" si="0"/>
        <v>18</v>
      </c>
    </row>
    <row r="10" spans="1:27" ht="13.5">
      <c r="A10" s="76" t="s">
        <v>27</v>
      </c>
      <c r="B10" s="44">
        <v>661</v>
      </c>
      <c r="C10" s="129">
        <v>2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3</v>
      </c>
      <c r="K10" s="136">
        <v>0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6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44">
        <f t="shared" si="0"/>
        <v>12</v>
      </c>
    </row>
    <row r="11" spans="1:27" ht="13.5">
      <c r="A11" s="76" t="s">
        <v>33</v>
      </c>
      <c r="B11" s="44">
        <v>658</v>
      </c>
      <c r="C11" s="129">
        <v>8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1</v>
      </c>
      <c r="L11" s="136">
        <v>0</v>
      </c>
      <c r="M11" s="136">
        <v>2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5</v>
      </c>
      <c r="Z11" s="136">
        <v>1</v>
      </c>
      <c r="AA11" s="44">
        <f t="shared" si="0"/>
        <v>9</v>
      </c>
    </row>
    <row r="12" spans="1:27" ht="13.5">
      <c r="A12" s="76" t="s">
        <v>36</v>
      </c>
      <c r="B12" s="44">
        <v>658</v>
      </c>
      <c r="C12" s="129">
        <v>11</v>
      </c>
      <c r="D12" s="136">
        <v>0</v>
      </c>
      <c r="E12" s="136">
        <v>0</v>
      </c>
      <c r="F12" s="136">
        <v>3</v>
      </c>
      <c r="G12" s="136">
        <v>0</v>
      </c>
      <c r="H12" s="136">
        <v>4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1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1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44">
        <f t="shared" si="0"/>
        <v>9</v>
      </c>
    </row>
    <row r="13" spans="1:27" ht="13.5">
      <c r="A13" s="76" t="s">
        <v>32</v>
      </c>
      <c r="B13" s="44">
        <v>655</v>
      </c>
      <c r="C13" s="129">
        <v>7</v>
      </c>
      <c r="D13" s="136">
        <v>0</v>
      </c>
      <c r="E13" s="136">
        <v>0</v>
      </c>
      <c r="F13" s="136">
        <v>0</v>
      </c>
      <c r="G13" s="136">
        <v>0</v>
      </c>
      <c r="H13" s="136">
        <v>1</v>
      </c>
      <c r="I13" s="136">
        <v>0</v>
      </c>
      <c r="J13" s="136">
        <v>3</v>
      </c>
      <c r="K13" s="136">
        <v>0</v>
      </c>
      <c r="L13" s="136">
        <v>0</v>
      </c>
      <c r="M13" s="136">
        <v>0</v>
      </c>
      <c r="N13" s="136">
        <v>2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44">
        <f t="shared" si="0"/>
        <v>6</v>
      </c>
    </row>
    <row r="14" spans="1:27" ht="13.5">
      <c r="A14" s="76" t="s">
        <v>40</v>
      </c>
      <c r="B14" s="44">
        <v>655</v>
      </c>
      <c r="C14" s="129">
        <v>15</v>
      </c>
      <c r="D14" s="136">
        <v>0</v>
      </c>
      <c r="E14" s="136">
        <v>0</v>
      </c>
      <c r="F14" s="136">
        <v>0</v>
      </c>
      <c r="G14" s="136">
        <v>0</v>
      </c>
      <c r="H14" s="136">
        <v>2</v>
      </c>
      <c r="I14" s="136">
        <v>2</v>
      </c>
      <c r="J14" s="136">
        <v>0</v>
      </c>
      <c r="K14" s="136">
        <v>0</v>
      </c>
      <c r="L14" s="136">
        <v>0</v>
      </c>
      <c r="M14" s="136">
        <v>1</v>
      </c>
      <c r="N14" s="136">
        <v>1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44">
        <f t="shared" si="0"/>
        <v>6</v>
      </c>
    </row>
    <row r="15" spans="1:27" ht="13.5">
      <c r="A15" s="76" t="s">
        <v>41</v>
      </c>
      <c r="B15" s="44">
        <v>654</v>
      </c>
      <c r="C15" s="129">
        <v>16</v>
      </c>
      <c r="D15" s="136">
        <v>0</v>
      </c>
      <c r="E15" s="136">
        <v>0</v>
      </c>
      <c r="F15" s="136">
        <v>2</v>
      </c>
      <c r="G15" s="136">
        <v>3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44">
        <f t="shared" si="0"/>
        <v>5</v>
      </c>
    </row>
    <row r="16" spans="1:27" ht="13.5">
      <c r="A16" s="76" t="s">
        <v>45</v>
      </c>
      <c r="B16" s="44">
        <v>653</v>
      </c>
      <c r="C16" s="129">
        <v>20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1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3</v>
      </c>
      <c r="Z16" s="136">
        <v>0</v>
      </c>
      <c r="AA16" s="44">
        <f t="shared" si="0"/>
        <v>4</v>
      </c>
    </row>
    <row r="17" spans="1:27" ht="13.5">
      <c r="A17" s="76" t="s">
        <v>35</v>
      </c>
      <c r="B17" s="44">
        <v>652</v>
      </c>
      <c r="C17" s="129">
        <v>10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2</v>
      </c>
      <c r="L17" s="136">
        <v>0</v>
      </c>
      <c r="M17" s="136">
        <v>1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44">
        <f t="shared" si="0"/>
        <v>3</v>
      </c>
    </row>
    <row r="18" spans="1:27" ht="13.5">
      <c r="A18" s="76" t="s">
        <v>37</v>
      </c>
      <c r="B18" s="44">
        <v>652</v>
      </c>
      <c r="C18" s="129">
        <v>12</v>
      </c>
      <c r="D18" s="136">
        <v>0</v>
      </c>
      <c r="E18" s="136">
        <v>0</v>
      </c>
      <c r="F18" s="136">
        <v>0</v>
      </c>
      <c r="G18" s="136">
        <v>0</v>
      </c>
      <c r="H18" s="136">
        <v>1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2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44">
        <f t="shared" si="0"/>
        <v>3</v>
      </c>
    </row>
    <row r="19" spans="1:27" ht="13.5">
      <c r="A19" s="76" t="s">
        <v>42</v>
      </c>
      <c r="B19" s="44">
        <v>651</v>
      </c>
      <c r="C19" s="129">
        <v>17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2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44">
        <f t="shared" si="0"/>
        <v>2</v>
      </c>
    </row>
    <row r="20" spans="1:27" ht="13.5">
      <c r="A20" s="76" t="s">
        <v>44</v>
      </c>
      <c r="B20" s="44">
        <v>651</v>
      </c>
      <c r="C20" s="129">
        <v>19</v>
      </c>
      <c r="D20" s="136">
        <v>1</v>
      </c>
      <c r="E20" s="136">
        <v>0</v>
      </c>
      <c r="F20" s="136">
        <v>0</v>
      </c>
      <c r="G20" s="136">
        <v>0</v>
      </c>
      <c r="H20" s="136">
        <v>0</v>
      </c>
      <c r="I20" s="136">
        <v>1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44">
        <f t="shared" si="0"/>
        <v>2</v>
      </c>
    </row>
    <row r="21" spans="1:27" ht="13.5">
      <c r="A21" s="76" t="s">
        <v>43</v>
      </c>
      <c r="B21" s="44">
        <v>650</v>
      </c>
      <c r="C21" s="129">
        <v>18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1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44">
        <f t="shared" si="0"/>
        <v>1</v>
      </c>
    </row>
    <row r="22" spans="1:27" ht="13.5">
      <c r="A22" s="76" t="s">
        <v>39</v>
      </c>
      <c r="B22" s="44">
        <v>649</v>
      </c>
      <c r="C22" s="129">
        <v>14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44">
        <f t="shared" si="0"/>
        <v>0</v>
      </c>
    </row>
    <row r="23" spans="1:27" ht="13.5">
      <c r="A23" s="111" t="s">
        <v>10</v>
      </c>
      <c r="B23" s="156">
        <f>SUM(B3:B22)</f>
        <v>13252</v>
      </c>
      <c r="C23" s="156"/>
      <c r="D23" s="112">
        <f>SUM(D3:D22)</f>
        <v>19</v>
      </c>
      <c r="E23" s="112">
        <f aca="true" t="shared" si="1" ref="E23:Z23">SUM(E3:E22)</f>
        <v>9</v>
      </c>
      <c r="F23" s="112">
        <f t="shared" si="1"/>
        <v>18</v>
      </c>
      <c r="G23" s="112">
        <f t="shared" si="1"/>
        <v>12</v>
      </c>
      <c r="H23" s="112">
        <f t="shared" si="1"/>
        <v>23</v>
      </c>
      <c r="I23" s="112">
        <f t="shared" si="1"/>
        <v>14</v>
      </c>
      <c r="J23" s="112">
        <f t="shared" si="1"/>
        <v>18</v>
      </c>
      <c r="K23" s="112">
        <f t="shared" si="1"/>
        <v>7</v>
      </c>
      <c r="L23" s="112">
        <f t="shared" si="1"/>
        <v>18</v>
      </c>
      <c r="M23" s="112">
        <f t="shared" si="1"/>
        <v>14</v>
      </c>
      <c r="N23" s="112">
        <f t="shared" si="1"/>
        <v>22</v>
      </c>
      <c r="O23" s="112">
        <f t="shared" si="1"/>
        <v>9</v>
      </c>
      <c r="P23" s="112">
        <f t="shared" si="1"/>
        <v>5</v>
      </c>
      <c r="Q23" s="112">
        <f t="shared" si="1"/>
        <v>0</v>
      </c>
      <c r="R23" s="112">
        <f t="shared" si="1"/>
        <v>4</v>
      </c>
      <c r="S23" s="112">
        <f t="shared" si="1"/>
        <v>0</v>
      </c>
      <c r="T23" s="112">
        <f t="shared" si="1"/>
        <v>7</v>
      </c>
      <c r="U23" s="112">
        <f t="shared" si="1"/>
        <v>0</v>
      </c>
      <c r="V23" s="112">
        <f t="shared" si="1"/>
        <v>14</v>
      </c>
      <c r="W23" s="112">
        <f t="shared" si="1"/>
        <v>25</v>
      </c>
      <c r="X23" s="112">
        <f t="shared" si="1"/>
        <v>7</v>
      </c>
      <c r="Y23" s="112">
        <f t="shared" si="1"/>
        <v>24</v>
      </c>
      <c r="Z23" s="112">
        <f t="shared" si="1"/>
        <v>3</v>
      </c>
      <c r="AA23" s="60"/>
    </row>
    <row r="24" spans="1:27" ht="13.5">
      <c r="A24" s="112" t="s">
        <v>168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Y24" s="246" t="s">
        <v>10</v>
      </c>
      <c r="Z24" s="247"/>
      <c r="AA24" s="248"/>
    </row>
    <row r="25" spans="1:27" ht="13.5">
      <c r="A25" s="46">
        <v>649</v>
      </c>
      <c r="Y25" s="249">
        <f>SUM(D23:Z23)</f>
        <v>272</v>
      </c>
      <c r="Z25" s="250"/>
      <c r="AA25" s="251"/>
    </row>
  </sheetData>
  <mergeCells count="3">
    <mergeCell ref="Y24:AA24"/>
    <mergeCell ref="Y25:AA25"/>
    <mergeCell ref="C1:C2"/>
  </mergeCells>
  <printOptions/>
  <pageMargins left="0.25" right="0.5" top="1.18" bottom="1" header="0.5" footer="0.5"/>
  <pageSetup horizontalDpi="600" verticalDpi="600" orientation="landscape" paperSize="9" scale="125" r:id="rId1"/>
  <headerFooter alignWithMargins="0">
    <oddHeader>&amp;CAL MOLETA&amp;Rlista n. 2</oddHeader>
    <oddFooter>&amp;LCOPPARO (FE)&amp;RAMMINISTRATIVE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G19" sqref="G19"/>
    </sheetView>
  </sheetViews>
  <sheetFormatPr defaultColWidth="9.140625" defaultRowHeight="12.75"/>
  <cols>
    <col min="1" max="1" width="19.421875" style="0" customWidth="1"/>
    <col min="3" max="3" width="2.421875" style="0" bestFit="1" customWidth="1"/>
    <col min="4" max="26" width="3.00390625" style="0" customWidth="1"/>
  </cols>
  <sheetData>
    <row r="1" spans="1:27" ht="13.5">
      <c r="A1" s="20"/>
      <c r="B1" s="59"/>
      <c r="C1" s="20"/>
      <c r="D1" s="19" t="s">
        <v>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59"/>
    </row>
    <row r="2" spans="1:27" ht="12.75">
      <c r="A2" s="101"/>
      <c r="B2" s="157" t="s">
        <v>169</v>
      </c>
      <c r="C2" s="101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34" t="s">
        <v>10</v>
      </c>
    </row>
    <row r="3" spans="1:27" ht="13.5">
      <c r="A3" s="77" t="s">
        <v>46</v>
      </c>
      <c r="B3" s="42">
        <v>232</v>
      </c>
      <c r="C3" s="130">
        <v>1</v>
      </c>
      <c r="D3" s="136">
        <v>1</v>
      </c>
      <c r="E3" s="136">
        <v>2</v>
      </c>
      <c r="F3" s="136">
        <v>0</v>
      </c>
      <c r="G3" s="136">
        <v>4</v>
      </c>
      <c r="H3" s="136">
        <v>0</v>
      </c>
      <c r="I3" s="136">
        <v>4</v>
      </c>
      <c r="J3" s="136">
        <v>3</v>
      </c>
      <c r="K3" s="136">
        <v>2</v>
      </c>
      <c r="L3" s="136">
        <v>0</v>
      </c>
      <c r="M3" s="136">
        <v>5</v>
      </c>
      <c r="N3" s="136">
        <v>1</v>
      </c>
      <c r="O3" s="136">
        <v>0</v>
      </c>
      <c r="P3" s="136">
        <v>2</v>
      </c>
      <c r="Q3" s="136">
        <v>0</v>
      </c>
      <c r="R3" s="136">
        <v>0</v>
      </c>
      <c r="S3" s="136">
        <v>0</v>
      </c>
      <c r="T3" s="136">
        <v>0</v>
      </c>
      <c r="U3" s="136">
        <v>0</v>
      </c>
      <c r="V3" s="136">
        <v>0</v>
      </c>
      <c r="W3" s="136">
        <v>0</v>
      </c>
      <c r="X3" s="136">
        <v>0</v>
      </c>
      <c r="Y3" s="136">
        <v>0</v>
      </c>
      <c r="Z3" s="136">
        <v>0</v>
      </c>
      <c r="AA3" s="42">
        <f>SUM(D3:Z3)</f>
        <v>24</v>
      </c>
    </row>
    <row r="4" spans="1:27" ht="13.5">
      <c r="A4" s="77" t="s">
        <v>57</v>
      </c>
      <c r="B4" s="42">
        <v>229</v>
      </c>
      <c r="C4" s="130">
        <v>12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4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0</v>
      </c>
      <c r="V4" s="136">
        <v>10</v>
      </c>
      <c r="W4" s="136">
        <v>7</v>
      </c>
      <c r="X4" s="136">
        <v>0</v>
      </c>
      <c r="Y4" s="136">
        <v>0</v>
      </c>
      <c r="Z4" s="136">
        <v>0</v>
      </c>
      <c r="AA4" s="42">
        <f aca="true" t="shared" si="0" ref="AA4:AA16">SUM(D4:Z4)</f>
        <v>21</v>
      </c>
    </row>
    <row r="5" spans="1:27" ht="13.5">
      <c r="A5" s="77" t="s">
        <v>50</v>
      </c>
      <c r="B5" s="42">
        <v>226</v>
      </c>
      <c r="C5" s="130">
        <v>5</v>
      </c>
      <c r="D5" s="136">
        <v>0</v>
      </c>
      <c r="E5" s="136">
        <v>0</v>
      </c>
      <c r="F5" s="136">
        <v>1</v>
      </c>
      <c r="G5" s="136">
        <v>0</v>
      </c>
      <c r="H5" s="136">
        <v>0</v>
      </c>
      <c r="I5" s="136">
        <v>0</v>
      </c>
      <c r="J5" s="136">
        <v>0</v>
      </c>
      <c r="K5" s="136">
        <v>0</v>
      </c>
      <c r="L5" s="136">
        <v>0</v>
      </c>
      <c r="M5" s="136">
        <v>0</v>
      </c>
      <c r="N5" s="136">
        <v>0</v>
      </c>
      <c r="O5" s="136">
        <v>0</v>
      </c>
      <c r="P5" s="136">
        <v>2</v>
      </c>
      <c r="Q5" s="136">
        <v>0</v>
      </c>
      <c r="R5" s="136">
        <v>14</v>
      </c>
      <c r="S5" s="136">
        <v>1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42">
        <f t="shared" si="0"/>
        <v>18</v>
      </c>
    </row>
    <row r="6" spans="1:27" ht="13.5">
      <c r="A6" s="77" t="s">
        <v>52</v>
      </c>
      <c r="B6" s="42">
        <v>215</v>
      </c>
      <c r="C6" s="130">
        <v>7</v>
      </c>
      <c r="D6" s="136">
        <v>1</v>
      </c>
      <c r="E6" s="136">
        <v>0</v>
      </c>
      <c r="F6" s="136">
        <v>1</v>
      </c>
      <c r="G6" s="136">
        <v>0</v>
      </c>
      <c r="H6" s="136">
        <v>0</v>
      </c>
      <c r="I6" s="136">
        <v>0</v>
      </c>
      <c r="J6" s="136">
        <v>0</v>
      </c>
      <c r="K6" s="136">
        <v>1</v>
      </c>
      <c r="L6" s="136">
        <v>0</v>
      </c>
      <c r="M6" s="136">
        <v>0</v>
      </c>
      <c r="N6" s="136">
        <v>3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1</v>
      </c>
      <c r="Z6" s="136">
        <v>0</v>
      </c>
      <c r="AA6" s="42">
        <f t="shared" si="0"/>
        <v>7</v>
      </c>
    </row>
    <row r="7" spans="1:27" ht="13.5">
      <c r="A7" s="77" t="s">
        <v>54</v>
      </c>
      <c r="B7" s="42">
        <v>213</v>
      </c>
      <c r="C7" s="130">
        <v>9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2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2</v>
      </c>
      <c r="W7" s="136">
        <v>0</v>
      </c>
      <c r="X7" s="136">
        <v>0</v>
      </c>
      <c r="Y7" s="136">
        <v>1</v>
      </c>
      <c r="Z7" s="136">
        <v>0</v>
      </c>
      <c r="AA7" s="42">
        <f t="shared" si="0"/>
        <v>5</v>
      </c>
    </row>
    <row r="8" spans="1:27" ht="13.5">
      <c r="A8" s="77" t="s">
        <v>48</v>
      </c>
      <c r="B8" s="42">
        <v>210</v>
      </c>
      <c r="C8" s="130">
        <v>3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2</v>
      </c>
      <c r="Z8" s="136">
        <v>0</v>
      </c>
      <c r="AA8" s="42">
        <f t="shared" si="0"/>
        <v>2</v>
      </c>
    </row>
    <row r="9" spans="1:27" ht="13.5">
      <c r="A9" s="77" t="s">
        <v>56</v>
      </c>
      <c r="B9" s="42">
        <v>209</v>
      </c>
      <c r="C9" s="130">
        <v>11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1</v>
      </c>
      <c r="X9" s="136">
        <v>0</v>
      </c>
      <c r="Y9" s="136">
        <v>0</v>
      </c>
      <c r="Z9" s="136">
        <v>0</v>
      </c>
      <c r="AA9" s="42">
        <f t="shared" si="0"/>
        <v>1</v>
      </c>
    </row>
    <row r="10" spans="1:27" ht="13.5">
      <c r="A10" s="77" t="s">
        <v>58</v>
      </c>
      <c r="B10" s="42">
        <v>209</v>
      </c>
      <c r="C10" s="130">
        <v>13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1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42">
        <f t="shared" si="0"/>
        <v>1</v>
      </c>
    </row>
    <row r="11" spans="1:27" ht="13.5">
      <c r="A11" s="77" t="s">
        <v>47</v>
      </c>
      <c r="B11" s="42">
        <v>208</v>
      </c>
      <c r="C11" s="130">
        <v>2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42">
        <f t="shared" si="0"/>
        <v>0</v>
      </c>
    </row>
    <row r="12" spans="1:27" ht="13.5">
      <c r="A12" s="77" t="s">
        <v>49</v>
      </c>
      <c r="B12" s="42">
        <v>208</v>
      </c>
      <c r="C12" s="130">
        <v>4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42">
        <f t="shared" si="0"/>
        <v>0</v>
      </c>
    </row>
    <row r="13" spans="1:27" ht="13.5">
      <c r="A13" s="77" t="s">
        <v>51</v>
      </c>
      <c r="B13" s="42">
        <v>208</v>
      </c>
      <c r="C13" s="130">
        <v>6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42">
        <f t="shared" si="0"/>
        <v>0</v>
      </c>
    </row>
    <row r="14" spans="1:27" ht="13.5">
      <c r="A14" s="77" t="s">
        <v>53</v>
      </c>
      <c r="B14" s="42">
        <v>208</v>
      </c>
      <c r="C14" s="130">
        <v>8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42">
        <f t="shared" si="0"/>
        <v>0</v>
      </c>
    </row>
    <row r="15" spans="1:27" ht="13.5">
      <c r="A15" s="77" t="s">
        <v>55</v>
      </c>
      <c r="B15" s="42">
        <v>208</v>
      </c>
      <c r="C15" s="130">
        <v>10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42">
        <f t="shared" si="0"/>
        <v>0</v>
      </c>
    </row>
    <row r="16" spans="1:27" ht="13.5">
      <c r="A16" s="77" t="s">
        <v>59</v>
      </c>
      <c r="B16" s="42">
        <v>208</v>
      </c>
      <c r="C16" s="130">
        <v>14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42">
        <f t="shared" si="0"/>
        <v>0</v>
      </c>
    </row>
    <row r="17" spans="1:27" ht="13.5">
      <c r="A17" s="34" t="s">
        <v>10</v>
      </c>
      <c r="B17" s="158">
        <f>SUM(B3:B16)</f>
        <v>2991</v>
      </c>
      <c r="C17" s="158"/>
      <c r="D17" s="109">
        <f aca="true" t="shared" si="1" ref="D17:Z17">SUM(D3:D16)</f>
        <v>2</v>
      </c>
      <c r="E17" s="109">
        <f t="shared" si="1"/>
        <v>2</v>
      </c>
      <c r="F17" s="109">
        <f t="shared" si="1"/>
        <v>2</v>
      </c>
      <c r="G17" s="109">
        <f t="shared" si="1"/>
        <v>4</v>
      </c>
      <c r="H17" s="109">
        <f t="shared" si="1"/>
        <v>0</v>
      </c>
      <c r="I17" s="109">
        <f t="shared" si="1"/>
        <v>4</v>
      </c>
      <c r="J17" s="109">
        <f t="shared" si="1"/>
        <v>3</v>
      </c>
      <c r="K17" s="109">
        <f t="shared" si="1"/>
        <v>3</v>
      </c>
      <c r="L17" s="109">
        <f t="shared" si="1"/>
        <v>0</v>
      </c>
      <c r="M17" s="109">
        <f t="shared" si="1"/>
        <v>9</v>
      </c>
      <c r="N17" s="109">
        <f t="shared" si="1"/>
        <v>4</v>
      </c>
      <c r="O17" s="109">
        <f t="shared" si="1"/>
        <v>2</v>
      </c>
      <c r="P17" s="109">
        <f t="shared" si="1"/>
        <v>5</v>
      </c>
      <c r="Q17" s="109">
        <f t="shared" si="1"/>
        <v>0</v>
      </c>
      <c r="R17" s="109">
        <f t="shared" si="1"/>
        <v>14</v>
      </c>
      <c r="S17" s="109">
        <f t="shared" si="1"/>
        <v>1</v>
      </c>
      <c r="T17" s="109">
        <f t="shared" si="1"/>
        <v>0</v>
      </c>
      <c r="U17" s="109">
        <f t="shared" si="1"/>
        <v>0</v>
      </c>
      <c r="V17" s="109">
        <f t="shared" si="1"/>
        <v>12</v>
      </c>
      <c r="W17" s="109">
        <f t="shared" si="1"/>
        <v>8</v>
      </c>
      <c r="X17" s="109">
        <f t="shared" si="1"/>
        <v>0</v>
      </c>
      <c r="Y17" s="109">
        <f t="shared" si="1"/>
        <v>4</v>
      </c>
      <c r="Z17" s="109">
        <f t="shared" si="1"/>
        <v>0</v>
      </c>
      <c r="AA17" s="59"/>
    </row>
    <row r="18" spans="1:26" ht="15">
      <c r="A18" s="141" t="s">
        <v>168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X18" s="254" t="s">
        <v>10</v>
      </c>
      <c r="Y18" s="238"/>
      <c r="Z18" s="239"/>
    </row>
    <row r="19" spans="1:26" ht="15">
      <c r="A19" s="142">
        <v>208</v>
      </c>
      <c r="X19" s="255">
        <f>SUM(D17:Z17)</f>
        <v>79</v>
      </c>
      <c r="Y19" s="250"/>
      <c r="Z19" s="251"/>
    </row>
  </sheetData>
  <mergeCells count="2">
    <mergeCell ref="X18:Z18"/>
    <mergeCell ref="X19:Z19"/>
  </mergeCells>
  <printOptions/>
  <pageMargins left="0.56" right="0.5" top="0.76" bottom="1" header="0.3" footer="0.5"/>
  <pageSetup horizontalDpi="600" verticalDpi="600" orientation="landscape" paperSize="9" scale="120" r:id="rId1"/>
  <headerFooter alignWithMargins="0">
    <oddHeader>&amp;CLAICI&amp;Rlista n. 3</oddHeader>
    <oddFooter>&amp;LCOPPARO (FE)&amp;RAMMINISTRATIVE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J20" sqref="J20"/>
    </sheetView>
  </sheetViews>
  <sheetFormatPr defaultColWidth="9.140625" defaultRowHeight="12.75"/>
  <cols>
    <col min="1" max="1" width="18.28125" style="0" customWidth="1"/>
    <col min="3" max="3" width="2.421875" style="0" bestFit="1" customWidth="1"/>
    <col min="4" max="26" width="3.00390625" style="0" customWidth="1"/>
  </cols>
  <sheetData>
    <row r="1" spans="1:27" ht="13.5">
      <c r="A1" s="26"/>
      <c r="B1" s="63"/>
      <c r="C1" s="26"/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63"/>
    </row>
    <row r="2" spans="1:27" ht="12.75">
      <c r="A2" s="102"/>
      <c r="B2" s="159" t="s">
        <v>169</v>
      </c>
      <c r="C2" s="102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40" t="s">
        <v>10</v>
      </c>
    </row>
    <row r="3" spans="1:27" ht="13.5">
      <c r="A3" s="78" t="s">
        <v>60</v>
      </c>
      <c r="B3" s="41">
        <v>256</v>
      </c>
      <c r="C3" s="131">
        <v>1</v>
      </c>
      <c r="D3" s="136">
        <v>0</v>
      </c>
      <c r="E3" s="136">
        <v>0</v>
      </c>
      <c r="F3" s="136">
        <v>0</v>
      </c>
      <c r="G3" s="136">
        <v>2</v>
      </c>
      <c r="H3" s="136">
        <v>0</v>
      </c>
      <c r="I3" s="136">
        <v>1</v>
      </c>
      <c r="J3" s="136">
        <v>2</v>
      </c>
      <c r="K3" s="136">
        <v>4</v>
      </c>
      <c r="L3" s="136">
        <v>1</v>
      </c>
      <c r="M3" s="136">
        <v>0</v>
      </c>
      <c r="N3" s="136">
        <v>3</v>
      </c>
      <c r="O3" s="136">
        <v>0</v>
      </c>
      <c r="P3" s="136">
        <v>0</v>
      </c>
      <c r="Q3" s="136">
        <v>0</v>
      </c>
      <c r="R3" s="136">
        <v>0</v>
      </c>
      <c r="S3" s="136">
        <v>0</v>
      </c>
      <c r="T3" s="136">
        <v>0</v>
      </c>
      <c r="U3" s="136">
        <v>0</v>
      </c>
      <c r="V3" s="136">
        <v>2</v>
      </c>
      <c r="W3" s="136">
        <v>0</v>
      </c>
      <c r="X3" s="136">
        <v>0</v>
      </c>
      <c r="Y3" s="136">
        <v>0</v>
      </c>
      <c r="Z3" s="136">
        <v>0</v>
      </c>
      <c r="AA3" s="41">
        <f>SUM(D3:Z3)</f>
        <v>15</v>
      </c>
    </row>
    <row r="4" spans="1:27" ht="13.5">
      <c r="A4" s="78" t="s">
        <v>64</v>
      </c>
      <c r="B4" s="41">
        <v>250</v>
      </c>
      <c r="C4" s="131">
        <v>5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1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1</v>
      </c>
      <c r="T4" s="136">
        <v>0</v>
      </c>
      <c r="U4" s="136">
        <v>0</v>
      </c>
      <c r="V4" s="136">
        <v>0</v>
      </c>
      <c r="W4" s="136">
        <v>0</v>
      </c>
      <c r="X4" s="136">
        <v>0</v>
      </c>
      <c r="Y4" s="136">
        <v>7</v>
      </c>
      <c r="Z4" s="136">
        <v>0</v>
      </c>
      <c r="AA4" s="41">
        <f aca="true" t="shared" si="0" ref="AA4:AA16">SUM(D4:Z4)</f>
        <v>9</v>
      </c>
    </row>
    <row r="5" spans="1:27" ht="13.5">
      <c r="A5" s="78" t="s">
        <v>66</v>
      </c>
      <c r="B5" s="41">
        <v>249</v>
      </c>
      <c r="C5" s="131">
        <v>7</v>
      </c>
      <c r="D5" s="136">
        <v>0</v>
      </c>
      <c r="E5" s="136">
        <v>1</v>
      </c>
      <c r="F5" s="136">
        <v>1</v>
      </c>
      <c r="G5" s="136">
        <v>1</v>
      </c>
      <c r="H5" s="136">
        <v>0</v>
      </c>
      <c r="I5" s="136">
        <v>1</v>
      </c>
      <c r="J5" s="136">
        <v>0</v>
      </c>
      <c r="K5" s="136">
        <v>0</v>
      </c>
      <c r="L5" s="136">
        <v>0</v>
      </c>
      <c r="M5" s="136">
        <v>0</v>
      </c>
      <c r="N5" s="136">
        <v>1</v>
      </c>
      <c r="O5" s="136">
        <v>0</v>
      </c>
      <c r="P5" s="136">
        <v>0</v>
      </c>
      <c r="Q5" s="136">
        <v>0</v>
      </c>
      <c r="R5" s="136">
        <v>0</v>
      </c>
      <c r="S5" s="136">
        <v>3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41">
        <f t="shared" si="0"/>
        <v>8</v>
      </c>
    </row>
    <row r="6" spans="1:27" ht="13.5">
      <c r="A6" s="78" t="s">
        <v>73</v>
      </c>
      <c r="B6" s="41">
        <v>248</v>
      </c>
      <c r="C6" s="131">
        <v>14</v>
      </c>
      <c r="D6" s="136">
        <v>0</v>
      </c>
      <c r="E6" s="136">
        <v>1</v>
      </c>
      <c r="F6" s="136">
        <v>0</v>
      </c>
      <c r="G6" s="136">
        <v>0</v>
      </c>
      <c r="H6" s="136">
        <v>0</v>
      </c>
      <c r="I6" s="136">
        <v>1</v>
      </c>
      <c r="J6" s="136">
        <v>0</v>
      </c>
      <c r="K6" s="136">
        <v>3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2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41">
        <f t="shared" si="0"/>
        <v>7</v>
      </c>
    </row>
    <row r="7" spans="1:27" ht="13.5">
      <c r="A7" s="78" t="s">
        <v>70</v>
      </c>
      <c r="B7" s="41">
        <v>247</v>
      </c>
      <c r="C7" s="131">
        <v>11</v>
      </c>
      <c r="D7" s="136">
        <v>0</v>
      </c>
      <c r="E7" s="136">
        <v>0</v>
      </c>
      <c r="F7" s="136">
        <v>0</v>
      </c>
      <c r="G7" s="136">
        <v>1</v>
      </c>
      <c r="H7" s="136">
        <v>0</v>
      </c>
      <c r="I7" s="136">
        <v>2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1</v>
      </c>
      <c r="S7" s="136">
        <v>0</v>
      </c>
      <c r="T7" s="136">
        <v>1</v>
      </c>
      <c r="U7" s="136">
        <v>0</v>
      </c>
      <c r="V7" s="136">
        <v>0</v>
      </c>
      <c r="W7" s="136">
        <v>0</v>
      </c>
      <c r="X7" s="136">
        <v>0</v>
      </c>
      <c r="Y7" s="136">
        <v>1</v>
      </c>
      <c r="Z7" s="136">
        <v>0</v>
      </c>
      <c r="AA7" s="41">
        <f t="shared" si="0"/>
        <v>6</v>
      </c>
    </row>
    <row r="8" spans="1:27" ht="13.5">
      <c r="A8" s="78" t="s">
        <v>61</v>
      </c>
      <c r="B8" s="41">
        <v>246</v>
      </c>
      <c r="C8" s="131">
        <v>2</v>
      </c>
      <c r="D8" s="136">
        <v>0</v>
      </c>
      <c r="E8" s="136">
        <v>0</v>
      </c>
      <c r="F8" s="136">
        <v>0</v>
      </c>
      <c r="G8" s="136">
        <v>1</v>
      </c>
      <c r="H8" s="136">
        <v>0</v>
      </c>
      <c r="I8" s="136">
        <v>1</v>
      </c>
      <c r="J8" s="136">
        <v>1</v>
      </c>
      <c r="K8" s="136">
        <v>0</v>
      </c>
      <c r="L8" s="136">
        <v>1</v>
      </c>
      <c r="M8" s="136">
        <v>1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41">
        <f t="shared" si="0"/>
        <v>5</v>
      </c>
    </row>
    <row r="9" spans="1:27" ht="13.5">
      <c r="A9" s="78" t="s">
        <v>68</v>
      </c>
      <c r="B9" s="41">
        <v>245</v>
      </c>
      <c r="C9" s="131">
        <v>9</v>
      </c>
      <c r="D9" s="136">
        <v>0</v>
      </c>
      <c r="E9" s="136">
        <v>0</v>
      </c>
      <c r="F9" s="136">
        <v>0</v>
      </c>
      <c r="G9" s="136">
        <v>0</v>
      </c>
      <c r="H9" s="136">
        <v>4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41">
        <f t="shared" si="0"/>
        <v>4</v>
      </c>
    </row>
    <row r="10" spans="1:27" ht="13.5">
      <c r="A10" s="78" t="s">
        <v>63</v>
      </c>
      <c r="B10" s="41">
        <v>243</v>
      </c>
      <c r="C10" s="131">
        <v>4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2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41">
        <f t="shared" si="0"/>
        <v>2</v>
      </c>
    </row>
    <row r="11" spans="1:27" ht="13.5">
      <c r="A11" s="78" t="s">
        <v>65</v>
      </c>
      <c r="B11" s="41">
        <v>242</v>
      </c>
      <c r="C11" s="131">
        <v>6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1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41">
        <f t="shared" si="0"/>
        <v>1</v>
      </c>
    </row>
    <row r="12" spans="1:27" ht="13.5">
      <c r="A12" s="78" t="s">
        <v>62</v>
      </c>
      <c r="B12" s="41">
        <v>241</v>
      </c>
      <c r="C12" s="131">
        <v>3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41">
        <f t="shared" si="0"/>
        <v>0</v>
      </c>
    </row>
    <row r="13" spans="1:27" ht="13.5">
      <c r="A13" s="78" t="s">
        <v>67</v>
      </c>
      <c r="B13" s="41">
        <v>241</v>
      </c>
      <c r="C13" s="131">
        <v>8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41">
        <f t="shared" si="0"/>
        <v>0</v>
      </c>
    </row>
    <row r="14" spans="1:27" ht="13.5">
      <c r="A14" s="78" t="s">
        <v>69</v>
      </c>
      <c r="B14" s="41">
        <v>241</v>
      </c>
      <c r="C14" s="131">
        <v>10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41">
        <f t="shared" si="0"/>
        <v>0</v>
      </c>
    </row>
    <row r="15" spans="1:27" ht="13.5">
      <c r="A15" s="78" t="s">
        <v>71</v>
      </c>
      <c r="B15" s="41">
        <v>241</v>
      </c>
      <c r="C15" s="131">
        <v>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41">
        <f t="shared" si="0"/>
        <v>0</v>
      </c>
    </row>
    <row r="16" spans="1:27" ht="13.5">
      <c r="A16" s="78" t="s">
        <v>72</v>
      </c>
      <c r="B16" s="41">
        <v>241</v>
      </c>
      <c r="C16" s="131">
        <v>13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41">
        <f t="shared" si="0"/>
        <v>0</v>
      </c>
    </row>
    <row r="17" spans="1:27" ht="13.5">
      <c r="A17" s="113" t="s">
        <v>10</v>
      </c>
      <c r="B17" s="41">
        <f>SUM(B3:B16)</f>
        <v>3431</v>
      </c>
      <c r="C17" s="131"/>
      <c r="D17" s="114">
        <f aca="true" t="shared" si="1" ref="D17:Z17">SUM(D3:D16)</f>
        <v>0</v>
      </c>
      <c r="E17" s="114">
        <f t="shared" si="1"/>
        <v>2</v>
      </c>
      <c r="F17" s="114">
        <f t="shared" si="1"/>
        <v>1</v>
      </c>
      <c r="G17" s="114">
        <f t="shared" si="1"/>
        <v>5</v>
      </c>
      <c r="H17" s="114">
        <f t="shared" si="1"/>
        <v>4</v>
      </c>
      <c r="I17" s="114">
        <f t="shared" si="1"/>
        <v>6</v>
      </c>
      <c r="J17" s="114">
        <f t="shared" si="1"/>
        <v>6</v>
      </c>
      <c r="K17" s="114">
        <f t="shared" si="1"/>
        <v>7</v>
      </c>
      <c r="L17" s="114">
        <f t="shared" si="1"/>
        <v>2</v>
      </c>
      <c r="M17" s="114">
        <f t="shared" si="1"/>
        <v>1</v>
      </c>
      <c r="N17" s="114">
        <f t="shared" si="1"/>
        <v>4</v>
      </c>
      <c r="O17" s="114">
        <f t="shared" si="1"/>
        <v>0</v>
      </c>
      <c r="P17" s="114">
        <f t="shared" si="1"/>
        <v>0</v>
      </c>
      <c r="Q17" s="114">
        <f t="shared" si="1"/>
        <v>0</v>
      </c>
      <c r="R17" s="114">
        <f t="shared" si="1"/>
        <v>1</v>
      </c>
      <c r="S17" s="114">
        <f t="shared" si="1"/>
        <v>5</v>
      </c>
      <c r="T17" s="114">
        <f t="shared" si="1"/>
        <v>3</v>
      </c>
      <c r="U17" s="114">
        <f t="shared" si="1"/>
        <v>0</v>
      </c>
      <c r="V17" s="114">
        <f t="shared" si="1"/>
        <v>2</v>
      </c>
      <c r="W17" s="114">
        <f t="shared" si="1"/>
        <v>0</v>
      </c>
      <c r="X17" s="114">
        <f t="shared" si="1"/>
        <v>0</v>
      </c>
      <c r="Y17" s="114">
        <f t="shared" si="1"/>
        <v>8</v>
      </c>
      <c r="Z17" s="114">
        <f t="shared" si="1"/>
        <v>0</v>
      </c>
      <c r="AA17" s="63"/>
    </row>
    <row r="18" spans="1:26" ht="13.5">
      <c r="A18" s="114" t="s">
        <v>168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X18" s="256" t="s">
        <v>10</v>
      </c>
      <c r="Y18" s="257"/>
      <c r="Z18" s="258"/>
    </row>
    <row r="19" spans="1:26" ht="13.5">
      <c r="A19" s="143">
        <v>241</v>
      </c>
      <c r="X19" s="65">
        <f>SUM(D17:Z17)</f>
        <v>57</v>
      </c>
      <c r="Y19" s="64"/>
      <c r="Z19" s="66"/>
    </row>
  </sheetData>
  <mergeCells count="1">
    <mergeCell ref="X18:Z18"/>
  </mergeCells>
  <printOptions/>
  <pageMargins left="0.24" right="0.27" top="0.92" bottom="1" header="0.48" footer="0.5"/>
  <pageSetup horizontalDpi="600" verticalDpi="600" orientation="landscape" paperSize="9" scale="130" r:id="rId1"/>
  <headerFooter alignWithMargins="0">
    <oddHeader>&amp;CLA SINISTRA PER COPPARO&amp;Rlista n. 4</oddHeader>
    <oddFooter>&amp;LCOPPARO (FE)&amp;RAMMINISTRATIVE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20"/>
  <sheetViews>
    <sheetView workbookViewId="0" topLeftCell="A1">
      <selection activeCell="D3" sqref="D3"/>
    </sheetView>
  </sheetViews>
  <sheetFormatPr defaultColWidth="9.140625" defaultRowHeight="12.75"/>
  <cols>
    <col min="1" max="1" width="18.8515625" style="0" customWidth="1"/>
    <col min="2" max="2" width="9.28125" style="0" customWidth="1"/>
    <col min="3" max="3" width="2.421875" style="0" bestFit="1" customWidth="1"/>
    <col min="4" max="26" width="3.00390625" style="0" customWidth="1"/>
  </cols>
  <sheetData>
    <row r="1" spans="1:27" ht="13.5">
      <c r="A1" s="24"/>
      <c r="B1" s="67"/>
      <c r="C1" s="24"/>
      <c r="D1" s="23" t="s">
        <v>13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67"/>
    </row>
    <row r="2" spans="1:27" ht="12.75">
      <c r="A2" s="103" t="s">
        <v>167</v>
      </c>
      <c r="B2" s="148" t="s">
        <v>169</v>
      </c>
      <c r="C2" s="103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35" t="s">
        <v>10</v>
      </c>
    </row>
    <row r="3" spans="1:27" ht="13.5">
      <c r="A3" s="211" t="s">
        <v>74</v>
      </c>
      <c r="B3" s="210">
        <v>469</v>
      </c>
      <c r="C3" s="132">
        <v>1</v>
      </c>
      <c r="D3" s="136">
        <v>1</v>
      </c>
      <c r="E3" s="136">
        <v>2</v>
      </c>
      <c r="F3" s="136">
        <v>0</v>
      </c>
      <c r="G3" s="136">
        <v>2</v>
      </c>
      <c r="H3" s="136">
        <v>7</v>
      </c>
      <c r="I3" s="136">
        <v>2</v>
      </c>
      <c r="J3" s="136">
        <v>0</v>
      </c>
      <c r="K3" s="136">
        <v>0</v>
      </c>
      <c r="L3" s="136">
        <v>0</v>
      </c>
      <c r="M3" s="136">
        <v>0</v>
      </c>
      <c r="N3" s="136">
        <v>0</v>
      </c>
      <c r="O3" s="136">
        <v>0</v>
      </c>
      <c r="P3" s="136">
        <v>0</v>
      </c>
      <c r="Q3" s="136">
        <v>0</v>
      </c>
      <c r="R3" s="136">
        <v>0</v>
      </c>
      <c r="S3" s="136">
        <v>0</v>
      </c>
      <c r="T3" s="136">
        <v>0</v>
      </c>
      <c r="U3" s="136">
        <v>0</v>
      </c>
      <c r="V3" s="136">
        <v>0</v>
      </c>
      <c r="W3" s="136">
        <v>0</v>
      </c>
      <c r="X3" s="136">
        <v>0</v>
      </c>
      <c r="Y3" s="136">
        <v>0</v>
      </c>
      <c r="Z3" s="136">
        <v>0</v>
      </c>
      <c r="AA3" s="36">
        <f>SUM(D3:Z3)</f>
        <v>14</v>
      </c>
    </row>
    <row r="4" spans="1:27" ht="13.5">
      <c r="A4" s="79" t="s">
        <v>76</v>
      </c>
      <c r="B4" s="36">
        <v>466</v>
      </c>
      <c r="C4" s="132">
        <v>3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2</v>
      </c>
      <c r="L4" s="136">
        <v>0</v>
      </c>
      <c r="M4" s="136">
        <v>0</v>
      </c>
      <c r="N4" s="136">
        <v>0</v>
      </c>
      <c r="O4" s="136">
        <v>2</v>
      </c>
      <c r="P4" s="136">
        <v>1</v>
      </c>
      <c r="Q4" s="136">
        <v>0</v>
      </c>
      <c r="R4" s="136">
        <v>0</v>
      </c>
      <c r="S4" s="136">
        <v>2</v>
      </c>
      <c r="T4" s="136">
        <v>0</v>
      </c>
      <c r="U4" s="136">
        <v>0</v>
      </c>
      <c r="V4" s="136">
        <v>0</v>
      </c>
      <c r="W4" s="136">
        <v>3</v>
      </c>
      <c r="X4" s="136">
        <v>0</v>
      </c>
      <c r="Y4" s="136">
        <v>1</v>
      </c>
      <c r="Z4" s="136">
        <v>0</v>
      </c>
      <c r="AA4" s="36">
        <f aca="true" t="shared" si="0" ref="AA4:AA16">SUM(D4:Z4)</f>
        <v>11</v>
      </c>
    </row>
    <row r="5" spans="1:27" ht="13.5">
      <c r="A5" s="79" t="s">
        <v>83</v>
      </c>
      <c r="B5" s="36">
        <v>463</v>
      </c>
      <c r="C5" s="132">
        <v>10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136">
        <v>1</v>
      </c>
      <c r="J5" s="136">
        <v>0</v>
      </c>
      <c r="K5" s="136">
        <v>3</v>
      </c>
      <c r="L5" s="136">
        <v>2</v>
      </c>
      <c r="M5" s="136">
        <v>0</v>
      </c>
      <c r="N5" s="136">
        <v>1</v>
      </c>
      <c r="O5" s="136">
        <v>0</v>
      </c>
      <c r="P5" s="136">
        <v>1</v>
      </c>
      <c r="Q5" s="136">
        <v>0</v>
      </c>
      <c r="R5" s="136">
        <v>0</v>
      </c>
      <c r="S5" s="136">
        <v>0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36">
        <f t="shared" si="0"/>
        <v>8</v>
      </c>
    </row>
    <row r="6" spans="1:27" ht="13.5">
      <c r="A6" s="79" t="s">
        <v>75</v>
      </c>
      <c r="B6" s="36">
        <v>460</v>
      </c>
      <c r="C6" s="132">
        <v>2</v>
      </c>
      <c r="D6" s="136">
        <v>0</v>
      </c>
      <c r="E6" s="136">
        <v>0</v>
      </c>
      <c r="F6" s="136">
        <v>0</v>
      </c>
      <c r="G6" s="136">
        <v>0</v>
      </c>
      <c r="H6" s="136">
        <v>1</v>
      </c>
      <c r="I6" s="136">
        <v>0</v>
      </c>
      <c r="J6" s="136">
        <v>0</v>
      </c>
      <c r="K6" s="136">
        <v>0</v>
      </c>
      <c r="L6" s="136">
        <v>1</v>
      </c>
      <c r="M6" s="136">
        <v>3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36">
        <f t="shared" si="0"/>
        <v>5</v>
      </c>
    </row>
    <row r="7" spans="1:27" ht="13.5">
      <c r="A7" s="79" t="s">
        <v>78</v>
      </c>
      <c r="B7" s="36">
        <v>457</v>
      </c>
      <c r="C7" s="132">
        <v>5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2</v>
      </c>
      <c r="W7" s="136">
        <v>0</v>
      </c>
      <c r="X7" s="136">
        <v>0</v>
      </c>
      <c r="Y7" s="136">
        <v>0</v>
      </c>
      <c r="Z7" s="136">
        <v>0</v>
      </c>
      <c r="AA7" s="36">
        <f t="shared" si="0"/>
        <v>2</v>
      </c>
    </row>
    <row r="8" spans="1:27" ht="13.5">
      <c r="A8" s="79" t="s">
        <v>77</v>
      </c>
      <c r="B8" s="36">
        <v>455</v>
      </c>
      <c r="C8" s="132">
        <v>4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36">
        <f t="shared" si="0"/>
        <v>0</v>
      </c>
    </row>
    <row r="9" spans="1:27" ht="13.5">
      <c r="A9" s="79" t="s">
        <v>79</v>
      </c>
      <c r="B9" s="36">
        <v>455</v>
      </c>
      <c r="C9" s="132">
        <v>6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36">
        <f t="shared" si="0"/>
        <v>0</v>
      </c>
    </row>
    <row r="10" spans="1:27" ht="13.5">
      <c r="A10" s="79" t="s">
        <v>80</v>
      </c>
      <c r="B10" s="36">
        <v>455</v>
      </c>
      <c r="C10" s="132">
        <v>7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36">
        <f t="shared" si="0"/>
        <v>0</v>
      </c>
    </row>
    <row r="11" spans="1:27" ht="13.5">
      <c r="A11" s="79" t="s">
        <v>81</v>
      </c>
      <c r="B11" s="36">
        <v>455</v>
      </c>
      <c r="C11" s="132">
        <v>8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36">
        <f t="shared" si="0"/>
        <v>0</v>
      </c>
    </row>
    <row r="12" spans="1:27" ht="13.5">
      <c r="A12" s="79" t="s">
        <v>82</v>
      </c>
      <c r="B12" s="36">
        <v>455</v>
      </c>
      <c r="C12" s="132">
        <v>9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36">
        <f t="shared" si="0"/>
        <v>0</v>
      </c>
    </row>
    <row r="13" spans="1:27" ht="13.5">
      <c r="A13" s="79" t="s">
        <v>84</v>
      </c>
      <c r="B13" s="36">
        <v>455</v>
      </c>
      <c r="C13" s="132">
        <v>11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36">
        <f t="shared" si="0"/>
        <v>0</v>
      </c>
    </row>
    <row r="14" spans="1:27" ht="13.5">
      <c r="A14" s="79" t="s">
        <v>85</v>
      </c>
      <c r="B14" s="36">
        <v>455</v>
      </c>
      <c r="C14" s="132">
        <v>12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36">
        <f t="shared" si="0"/>
        <v>0</v>
      </c>
    </row>
    <row r="15" spans="1:27" ht="13.5">
      <c r="A15" s="79" t="s">
        <v>86</v>
      </c>
      <c r="B15" s="36">
        <v>455</v>
      </c>
      <c r="C15" s="132">
        <v>13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36">
        <f t="shared" si="0"/>
        <v>0</v>
      </c>
    </row>
    <row r="16" spans="1:27" ht="13.5">
      <c r="A16" s="79" t="s">
        <v>87</v>
      </c>
      <c r="B16" s="36">
        <v>455</v>
      </c>
      <c r="C16" s="132">
        <v>14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36">
        <f t="shared" si="0"/>
        <v>0</v>
      </c>
    </row>
    <row r="17" spans="1:27" ht="13.5">
      <c r="A17" s="35" t="s">
        <v>10</v>
      </c>
      <c r="B17" s="160">
        <f>SUM(B3:B16)</f>
        <v>6410</v>
      </c>
      <c r="C17" s="160"/>
      <c r="D17" s="115">
        <f aca="true" t="shared" si="1" ref="D17:Z17">SUM(D3:D16)</f>
        <v>1</v>
      </c>
      <c r="E17" s="115">
        <f t="shared" si="1"/>
        <v>2</v>
      </c>
      <c r="F17" s="115">
        <f t="shared" si="1"/>
        <v>0</v>
      </c>
      <c r="G17" s="115">
        <f t="shared" si="1"/>
        <v>2</v>
      </c>
      <c r="H17" s="115">
        <f t="shared" si="1"/>
        <v>8</v>
      </c>
      <c r="I17" s="115">
        <f t="shared" si="1"/>
        <v>3</v>
      </c>
      <c r="J17" s="115">
        <f t="shared" si="1"/>
        <v>0</v>
      </c>
      <c r="K17" s="115">
        <f t="shared" si="1"/>
        <v>5</v>
      </c>
      <c r="L17" s="115">
        <f t="shared" si="1"/>
        <v>3</v>
      </c>
      <c r="M17" s="115">
        <f t="shared" si="1"/>
        <v>3</v>
      </c>
      <c r="N17" s="115">
        <f t="shared" si="1"/>
        <v>1</v>
      </c>
      <c r="O17" s="115">
        <f t="shared" si="1"/>
        <v>2</v>
      </c>
      <c r="P17" s="115">
        <f t="shared" si="1"/>
        <v>2</v>
      </c>
      <c r="Q17" s="115">
        <f t="shared" si="1"/>
        <v>0</v>
      </c>
      <c r="R17" s="115">
        <f t="shared" si="1"/>
        <v>0</v>
      </c>
      <c r="S17" s="115">
        <f t="shared" si="1"/>
        <v>2</v>
      </c>
      <c r="T17" s="115">
        <f t="shared" si="1"/>
        <v>0</v>
      </c>
      <c r="U17" s="115">
        <f t="shared" si="1"/>
        <v>0</v>
      </c>
      <c r="V17" s="115">
        <f t="shared" si="1"/>
        <v>2</v>
      </c>
      <c r="W17" s="115">
        <f t="shared" si="1"/>
        <v>3</v>
      </c>
      <c r="X17" s="115">
        <f t="shared" si="1"/>
        <v>0</v>
      </c>
      <c r="Y17" s="115">
        <f t="shared" si="1"/>
        <v>1</v>
      </c>
      <c r="Z17" s="115">
        <f t="shared" si="1"/>
        <v>0</v>
      </c>
      <c r="AA17" s="67"/>
    </row>
    <row r="18" spans="1:26" ht="13.5">
      <c r="A18" s="115" t="s">
        <v>168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X18" s="259" t="s">
        <v>10</v>
      </c>
      <c r="Y18" s="260"/>
      <c r="Z18" s="261"/>
    </row>
    <row r="19" spans="1:26" ht="13.5">
      <c r="A19" s="37">
        <v>455</v>
      </c>
      <c r="X19" s="68">
        <f>SUM(D17:Z17)</f>
        <v>40</v>
      </c>
      <c r="Y19" s="69"/>
      <c r="Z19" s="70"/>
    </row>
    <row r="20" ht="12.75">
      <c r="P20" s="17"/>
    </row>
  </sheetData>
  <mergeCells count="1">
    <mergeCell ref="X18:Z18"/>
  </mergeCells>
  <printOptions/>
  <pageMargins left="0.21" right="0.47" top="1.09" bottom="1" header="0.5" footer="0.5"/>
  <pageSetup horizontalDpi="600" verticalDpi="600" orientation="landscape" paperSize="9" scale="130" r:id="rId1"/>
  <headerFooter alignWithMargins="0">
    <oddHeader>&amp;CITALIA DEI VALORI&amp;Rlista n. 5</oddHeader>
    <oddFooter>&amp;LCOPPARO (FE)&amp;RAMMINISTRATIVE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A9" sqref="A9"/>
    </sheetView>
  </sheetViews>
  <sheetFormatPr defaultColWidth="9.140625" defaultRowHeight="12.75"/>
  <cols>
    <col min="1" max="1" width="18.8515625" style="0" customWidth="1"/>
    <col min="3" max="3" width="2.421875" style="0" bestFit="1" customWidth="1"/>
    <col min="4" max="26" width="3.00390625" style="0" customWidth="1"/>
  </cols>
  <sheetData>
    <row r="1" spans="1:27" ht="12.75">
      <c r="A1" s="38"/>
      <c r="B1" s="38"/>
      <c r="C1" s="38"/>
      <c r="D1" s="21" t="s">
        <v>5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38"/>
    </row>
    <row r="2" spans="1:27" ht="12.75">
      <c r="A2" s="98"/>
      <c r="B2" s="149" t="s">
        <v>169</v>
      </c>
      <c r="C2" s="98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38" t="s">
        <v>10</v>
      </c>
    </row>
    <row r="3" spans="1:27" ht="13.5">
      <c r="A3" s="211" t="s">
        <v>103</v>
      </c>
      <c r="B3" s="210">
        <v>5569</v>
      </c>
      <c r="C3" s="133">
        <v>17</v>
      </c>
      <c r="D3" s="136">
        <v>10</v>
      </c>
      <c r="E3" s="136">
        <v>13</v>
      </c>
      <c r="F3" s="136">
        <v>5</v>
      </c>
      <c r="G3" s="136">
        <v>7</v>
      </c>
      <c r="H3" s="136">
        <v>3</v>
      </c>
      <c r="I3" s="136">
        <v>12</v>
      </c>
      <c r="J3" s="136">
        <v>6</v>
      </c>
      <c r="K3" s="136">
        <v>11</v>
      </c>
      <c r="L3" s="136">
        <v>5</v>
      </c>
      <c r="M3" s="136">
        <v>13</v>
      </c>
      <c r="N3" s="136">
        <v>11</v>
      </c>
      <c r="O3" s="136">
        <v>24</v>
      </c>
      <c r="P3" s="136">
        <v>16</v>
      </c>
      <c r="Q3" s="136">
        <v>3</v>
      </c>
      <c r="R3" s="136">
        <v>4</v>
      </c>
      <c r="S3" s="136">
        <v>8</v>
      </c>
      <c r="T3" s="136">
        <v>13</v>
      </c>
      <c r="U3" s="136">
        <v>14</v>
      </c>
      <c r="V3" s="136">
        <v>9</v>
      </c>
      <c r="W3" s="136">
        <v>9</v>
      </c>
      <c r="X3" s="136">
        <v>17</v>
      </c>
      <c r="Y3" s="136">
        <v>7</v>
      </c>
      <c r="Z3" s="136">
        <v>16</v>
      </c>
      <c r="AA3" s="39">
        <f aca="true" t="shared" si="0" ref="AA3:AA22">SUM(D3:Z3)</f>
        <v>236</v>
      </c>
    </row>
    <row r="4" spans="1:27" ht="13.5">
      <c r="A4" s="211" t="s">
        <v>106</v>
      </c>
      <c r="B4" s="210">
        <v>5568</v>
      </c>
      <c r="C4" s="133">
        <v>20</v>
      </c>
      <c r="D4" s="136">
        <v>5</v>
      </c>
      <c r="E4" s="136">
        <v>4</v>
      </c>
      <c r="F4" s="136">
        <v>2</v>
      </c>
      <c r="G4" s="136">
        <v>3</v>
      </c>
      <c r="H4" s="136">
        <v>1</v>
      </c>
      <c r="I4" s="136">
        <v>7</v>
      </c>
      <c r="J4" s="136">
        <v>0</v>
      </c>
      <c r="K4" s="136">
        <v>3</v>
      </c>
      <c r="L4" s="136">
        <v>1</v>
      </c>
      <c r="M4" s="136">
        <v>5</v>
      </c>
      <c r="N4" s="136">
        <v>5</v>
      </c>
      <c r="O4" s="136">
        <v>1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2</v>
      </c>
      <c r="V4" s="136">
        <v>88</v>
      </c>
      <c r="W4" s="136">
        <v>93</v>
      </c>
      <c r="X4" s="136">
        <v>5</v>
      </c>
      <c r="Y4" s="136">
        <v>1</v>
      </c>
      <c r="Z4" s="136">
        <v>9</v>
      </c>
      <c r="AA4" s="39">
        <f t="shared" si="0"/>
        <v>235</v>
      </c>
    </row>
    <row r="5" spans="1:27" ht="13.5">
      <c r="A5" s="211" t="s">
        <v>91</v>
      </c>
      <c r="B5" s="210">
        <v>5457</v>
      </c>
      <c r="C5" s="133">
        <v>4</v>
      </c>
      <c r="D5" s="136">
        <v>9</v>
      </c>
      <c r="E5" s="136">
        <v>7</v>
      </c>
      <c r="F5" s="136">
        <v>6</v>
      </c>
      <c r="G5" s="136">
        <v>1</v>
      </c>
      <c r="H5" s="136">
        <v>10</v>
      </c>
      <c r="I5" s="136">
        <v>8</v>
      </c>
      <c r="J5" s="136">
        <v>15</v>
      </c>
      <c r="K5" s="136">
        <v>3</v>
      </c>
      <c r="L5" s="136">
        <v>20</v>
      </c>
      <c r="M5" s="136">
        <v>15</v>
      </c>
      <c r="N5" s="136">
        <v>3</v>
      </c>
      <c r="O5" s="136">
        <v>0</v>
      </c>
      <c r="P5" s="136">
        <v>0</v>
      </c>
      <c r="Q5" s="136">
        <v>2</v>
      </c>
      <c r="R5" s="136">
        <v>2</v>
      </c>
      <c r="S5" s="136">
        <v>9</v>
      </c>
      <c r="T5" s="136">
        <v>2</v>
      </c>
      <c r="U5" s="136">
        <v>4</v>
      </c>
      <c r="V5" s="136">
        <v>0</v>
      </c>
      <c r="W5" s="136">
        <v>2</v>
      </c>
      <c r="X5" s="136">
        <v>2</v>
      </c>
      <c r="Y5" s="136">
        <v>4</v>
      </c>
      <c r="Z5" s="136">
        <v>0</v>
      </c>
      <c r="AA5" s="39">
        <f t="shared" si="0"/>
        <v>124</v>
      </c>
    </row>
    <row r="6" spans="1:27" ht="13.5">
      <c r="A6" s="211" t="s">
        <v>101</v>
      </c>
      <c r="B6" s="210">
        <v>5447</v>
      </c>
      <c r="C6" s="133">
        <v>15</v>
      </c>
      <c r="D6" s="136">
        <v>1</v>
      </c>
      <c r="E6" s="136">
        <v>41</v>
      </c>
      <c r="F6" s="136">
        <v>0</v>
      </c>
      <c r="G6" s="136">
        <v>4</v>
      </c>
      <c r="H6" s="136">
        <v>2</v>
      </c>
      <c r="I6" s="136">
        <v>4</v>
      </c>
      <c r="J6" s="136">
        <v>4</v>
      </c>
      <c r="K6" s="136">
        <v>3</v>
      </c>
      <c r="L6" s="136">
        <v>2</v>
      </c>
      <c r="M6" s="136">
        <v>2</v>
      </c>
      <c r="N6" s="136">
        <v>2</v>
      </c>
      <c r="O6" s="136">
        <v>1</v>
      </c>
      <c r="P6" s="136">
        <v>0</v>
      </c>
      <c r="Q6" s="136">
        <v>1</v>
      </c>
      <c r="R6" s="136">
        <v>0</v>
      </c>
      <c r="S6" s="136">
        <v>2</v>
      </c>
      <c r="T6" s="136">
        <v>1</v>
      </c>
      <c r="U6" s="136">
        <v>1</v>
      </c>
      <c r="V6" s="136">
        <v>12</v>
      </c>
      <c r="W6" s="136">
        <v>26</v>
      </c>
      <c r="X6" s="136">
        <v>1</v>
      </c>
      <c r="Y6" s="136">
        <v>1</v>
      </c>
      <c r="Z6" s="136">
        <v>3</v>
      </c>
      <c r="AA6" s="39">
        <f t="shared" si="0"/>
        <v>114</v>
      </c>
    </row>
    <row r="7" spans="1:27" ht="13.5">
      <c r="A7" s="211" t="s">
        <v>88</v>
      </c>
      <c r="B7" s="210">
        <v>5442</v>
      </c>
      <c r="C7" s="133">
        <v>1</v>
      </c>
      <c r="D7" s="136">
        <v>5</v>
      </c>
      <c r="E7" s="136">
        <v>9</v>
      </c>
      <c r="F7" s="136">
        <v>5</v>
      </c>
      <c r="G7" s="136">
        <v>4</v>
      </c>
      <c r="H7" s="136">
        <v>3</v>
      </c>
      <c r="I7" s="136">
        <v>6</v>
      </c>
      <c r="J7" s="136">
        <v>6</v>
      </c>
      <c r="K7" s="136">
        <v>0</v>
      </c>
      <c r="L7" s="136">
        <v>8</v>
      </c>
      <c r="M7" s="136">
        <v>6</v>
      </c>
      <c r="N7" s="136">
        <v>5</v>
      </c>
      <c r="O7" s="136">
        <v>5</v>
      </c>
      <c r="P7" s="136">
        <v>6</v>
      </c>
      <c r="Q7" s="136">
        <v>0</v>
      </c>
      <c r="R7" s="136">
        <v>3</v>
      </c>
      <c r="S7" s="136">
        <v>0</v>
      </c>
      <c r="T7" s="136">
        <v>6</v>
      </c>
      <c r="U7" s="136">
        <v>3</v>
      </c>
      <c r="V7" s="136">
        <v>6</v>
      </c>
      <c r="W7" s="136">
        <v>12</v>
      </c>
      <c r="X7" s="136">
        <v>5</v>
      </c>
      <c r="Y7" s="136">
        <v>5</v>
      </c>
      <c r="Z7" s="136">
        <v>1</v>
      </c>
      <c r="AA7" s="39">
        <f>SUM(D7:Z7)</f>
        <v>109</v>
      </c>
    </row>
    <row r="8" spans="1:27" ht="13.5">
      <c r="A8" s="211" t="s">
        <v>96</v>
      </c>
      <c r="B8" s="210">
        <v>5434</v>
      </c>
      <c r="C8" s="133">
        <v>9</v>
      </c>
      <c r="D8" s="136">
        <v>9</v>
      </c>
      <c r="E8" s="136">
        <v>7</v>
      </c>
      <c r="F8" s="136">
        <v>4</v>
      </c>
      <c r="G8" s="136">
        <v>9</v>
      </c>
      <c r="H8" s="136">
        <v>15</v>
      </c>
      <c r="I8" s="136">
        <v>6</v>
      </c>
      <c r="J8" s="136">
        <v>16</v>
      </c>
      <c r="K8" s="136">
        <v>2</v>
      </c>
      <c r="L8" s="136">
        <v>5</v>
      </c>
      <c r="M8" s="136">
        <v>12</v>
      </c>
      <c r="N8" s="136">
        <v>10</v>
      </c>
      <c r="O8" s="136">
        <v>0</v>
      </c>
      <c r="P8" s="136">
        <v>3</v>
      </c>
      <c r="Q8" s="136">
        <v>0</v>
      </c>
      <c r="R8" s="136">
        <v>0</v>
      </c>
      <c r="S8" s="136">
        <v>1</v>
      </c>
      <c r="T8" s="136">
        <v>0</v>
      </c>
      <c r="U8" s="136">
        <v>0</v>
      </c>
      <c r="V8" s="136">
        <v>0</v>
      </c>
      <c r="W8" s="136">
        <v>2</v>
      </c>
      <c r="X8" s="136">
        <v>0</v>
      </c>
      <c r="Y8" s="136">
        <v>0</v>
      </c>
      <c r="Z8" s="136">
        <v>0</v>
      </c>
      <c r="AA8" s="39">
        <f t="shared" si="0"/>
        <v>101</v>
      </c>
    </row>
    <row r="9" spans="1:27" ht="13.5">
      <c r="A9" s="211" t="s">
        <v>94</v>
      </c>
      <c r="B9" s="210">
        <v>5422</v>
      </c>
      <c r="C9" s="133">
        <v>7</v>
      </c>
      <c r="D9" s="136">
        <v>0</v>
      </c>
      <c r="E9" s="136">
        <v>0</v>
      </c>
      <c r="F9" s="136">
        <v>0</v>
      </c>
      <c r="G9" s="136">
        <v>1</v>
      </c>
      <c r="H9" s="136">
        <v>0</v>
      </c>
      <c r="I9" s="136">
        <v>0</v>
      </c>
      <c r="J9" s="136">
        <v>2</v>
      </c>
      <c r="K9" s="136">
        <v>0</v>
      </c>
      <c r="L9" s="136">
        <v>1</v>
      </c>
      <c r="M9" s="136">
        <v>0</v>
      </c>
      <c r="N9" s="136">
        <v>1</v>
      </c>
      <c r="O9" s="136">
        <v>72</v>
      </c>
      <c r="P9" s="136">
        <v>4</v>
      </c>
      <c r="Q9" s="136">
        <v>1</v>
      </c>
      <c r="R9" s="136">
        <v>0</v>
      </c>
      <c r="S9" s="136">
        <v>0</v>
      </c>
      <c r="T9" s="136">
        <v>0</v>
      </c>
      <c r="U9" s="136">
        <v>0</v>
      </c>
      <c r="V9" s="136">
        <v>3</v>
      </c>
      <c r="W9" s="136">
        <v>3</v>
      </c>
      <c r="X9" s="136">
        <v>0</v>
      </c>
      <c r="Y9" s="136">
        <v>1</v>
      </c>
      <c r="Z9" s="136">
        <v>0</v>
      </c>
      <c r="AA9" s="39">
        <f t="shared" si="0"/>
        <v>89</v>
      </c>
    </row>
    <row r="10" spans="1:27" ht="13.5">
      <c r="A10" s="211" t="s">
        <v>99</v>
      </c>
      <c r="B10" s="210">
        <v>5413</v>
      </c>
      <c r="C10" s="133">
        <v>13</v>
      </c>
      <c r="D10" s="136">
        <v>2</v>
      </c>
      <c r="E10" s="136">
        <v>1</v>
      </c>
      <c r="F10" s="136">
        <v>0</v>
      </c>
      <c r="G10" s="136">
        <v>0</v>
      </c>
      <c r="H10" s="136">
        <v>1</v>
      </c>
      <c r="I10" s="136">
        <v>0</v>
      </c>
      <c r="J10" s="136">
        <v>1</v>
      </c>
      <c r="K10" s="136">
        <v>0</v>
      </c>
      <c r="L10" s="136">
        <v>1</v>
      </c>
      <c r="M10" s="136">
        <v>1</v>
      </c>
      <c r="N10" s="136">
        <v>0</v>
      </c>
      <c r="O10" s="136">
        <v>7</v>
      </c>
      <c r="P10" s="136">
        <v>64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2</v>
      </c>
      <c r="Z10" s="136">
        <v>0</v>
      </c>
      <c r="AA10" s="39">
        <f t="shared" si="0"/>
        <v>80</v>
      </c>
    </row>
    <row r="11" spans="1:27" ht="13.5">
      <c r="A11" s="211" t="s">
        <v>90</v>
      </c>
      <c r="B11" s="210">
        <v>5410</v>
      </c>
      <c r="C11" s="133">
        <v>3</v>
      </c>
      <c r="D11" s="136">
        <v>1</v>
      </c>
      <c r="E11" s="136">
        <v>4</v>
      </c>
      <c r="F11" s="136">
        <v>1</v>
      </c>
      <c r="G11" s="136">
        <v>3</v>
      </c>
      <c r="H11" s="136">
        <v>13</v>
      </c>
      <c r="I11" s="136">
        <v>2</v>
      </c>
      <c r="J11" s="136">
        <v>8</v>
      </c>
      <c r="K11" s="136">
        <v>1</v>
      </c>
      <c r="L11" s="136">
        <v>2</v>
      </c>
      <c r="M11" s="136">
        <v>4</v>
      </c>
      <c r="N11" s="136">
        <v>0</v>
      </c>
      <c r="O11" s="136">
        <v>0</v>
      </c>
      <c r="P11" s="136">
        <v>2</v>
      </c>
      <c r="Q11" s="136">
        <v>0</v>
      </c>
      <c r="R11" s="136">
        <v>0</v>
      </c>
      <c r="S11" s="136">
        <v>4</v>
      </c>
      <c r="T11" s="136">
        <v>1</v>
      </c>
      <c r="U11" s="136">
        <v>0</v>
      </c>
      <c r="V11" s="136">
        <v>2</v>
      </c>
      <c r="W11" s="136">
        <v>6</v>
      </c>
      <c r="X11" s="136">
        <v>5</v>
      </c>
      <c r="Y11" s="136">
        <v>13</v>
      </c>
      <c r="Z11" s="136">
        <v>5</v>
      </c>
      <c r="AA11" s="39">
        <f t="shared" si="0"/>
        <v>77</v>
      </c>
    </row>
    <row r="12" spans="1:27" ht="13.5">
      <c r="A12" s="211" t="s">
        <v>98</v>
      </c>
      <c r="B12" s="210">
        <v>5407</v>
      </c>
      <c r="C12" s="133">
        <v>12</v>
      </c>
      <c r="D12" s="136">
        <v>6</v>
      </c>
      <c r="E12" s="136">
        <v>3</v>
      </c>
      <c r="F12" s="136">
        <v>11</v>
      </c>
      <c r="G12" s="136">
        <v>4</v>
      </c>
      <c r="H12" s="136">
        <v>3</v>
      </c>
      <c r="I12" s="136">
        <v>12</v>
      </c>
      <c r="J12" s="136">
        <v>3</v>
      </c>
      <c r="K12" s="136">
        <v>3</v>
      </c>
      <c r="L12" s="136">
        <v>6</v>
      </c>
      <c r="M12" s="136">
        <v>3</v>
      </c>
      <c r="N12" s="140">
        <v>0</v>
      </c>
      <c r="O12" s="136">
        <v>0</v>
      </c>
      <c r="P12" s="136">
        <v>1</v>
      </c>
      <c r="Q12" s="136">
        <v>0</v>
      </c>
      <c r="R12" s="136">
        <v>2</v>
      </c>
      <c r="S12" s="136">
        <v>0</v>
      </c>
      <c r="T12" s="136">
        <v>5</v>
      </c>
      <c r="U12" s="136">
        <v>2</v>
      </c>
      <c r="V12" s="136">
        <v>3</v>
      </c>
      <c r="W12" s="136">
        <v>3</v>
      </c>
      <c r="X12" s="136">
        <v>0</v>
      </c>
      <c r="Y12" s="136">
        <v>3</v>
      </c>
      <c r="Z12" s="136">
        <v>1</v>
      </c>
      <c r="AA12" s="39">
        <f t="shared" si="0"/>
        <v>74</v>
      </c>
    </row>
    <row r="13" spans="1:27" ht="13.5">
      <c r="A13" s="211" t="s">
        <v>100</v>
      </c>
      <c r="B13" s="210">
        <v>5403</v>
      </c>
      <c r="C13" s="133">
        <v>14</v>
      </c>
      <c r="D13" s="136">
        <v>3</v>
      </c>
      <c r="E13" s="136">
        <v>11</v>
      </c>
      <c r="F13" s="136">
        <v>8</v>
      </c>
      <c r="G13" s="136">
        <v>3</v>
      </c>
      <c r="H13" s="136">
        <v>5</v>
      </c>
      <c r="I13" s="136">
        <v>5</v>
      </c>
      <c r="J13" s="136">
        <v>3</v>
      </c>
      <c r="K13" s="136">
        <v>8</v>
      </c>
      <c r="L13" s="136">
        <v>3</v>
      </c>
      <c r="M13" s="136">
        <v>4</v>
      </c>
      <c r="N13" s="136">
        <v>1</v>
      </c>
      <c r="O13" s="136">
        <v>0</v>
      </c>
      <c r="P13" s="136">
        <v>3</v>
      </c>
      <c r="Q13" s="136">
        <v>0</v>
      </c>
      <c r="R13" s="136">
        <v>1</v>
      </c>
      <c r="S13" s="136">
        <v>3</v>
      </c>
      <c r="T13" s="136">
        <v>2</v>
      </c>
      <c r="U13" s="136">
        <v>3</v>
      </c>
      <c r="V13" s="136">
        <v>0</v>
      </c>
      <c r="W13" s="136">
        <v>2</v>
      </c>
      <c r="X13" s="136">
        <v>0</v>
      </c>
      <c r="Y13" s="136">
        <v>1</v>
      </c>
      <c r="Z13" s="136">
        <v>1</v>
      </c>
      <c r="AA13" s="39">
        <f t="shared" si="0"/>
        <v>70</v>
      </c>
    </row>
    <row r="14" spans="1:27" ht="13.5">
      <c r="A14" s="91" t="s">
        <v>93</v>
      </c>
      <c r="B14" s="39">
        <v>5392</v>
      </c>
      <c r="C14" s="133">
        <v>6</v>
      </c>
      <c r="D14" s="136">
        <v>3</v>
      </c>
      <c r="E14" s="136">
        <v>2</v>
      </c>
      <c r="F14" s="136">
        <v>5</v>
      </c>
      <c r="G14" s="136">
        <v>9</v>
      </c>
      <c r="H14" s="136">
        <v>2</v>
      </c>
      <c r="I14" s="136">
        <v>8</v>
      </c>
      <c r="J14" s="136">
        <v>3</v>
      </c>
      <c r="K14" s="136">
        <v>2</v>
      </c>
      <c r="L14" s="136">
        <v>1</v>
      </c>
      <c r="M14" s="136">
        <v>5</v>
      </c>
      <c r="N14" s="136">
        <v>1</v>
      </c>
      <c r="O14" s="136">
        <v>0</v>
      </c>
      <c r="P14" s="136">
        <v>3</v>
      </c>
      <c r="Q14" s="136">
        <v>2</v>
      </c>
      <c r="R14" s="136">
        <v>0</v>
      </c>
      <c r="S14" s="136">
        <v>3</v>
      </c>
      <c r="T14" s="136">
        <v>3</v>
      </c>
      <c r="U14" s="136">
        <v>0</v>
      </c>
      <c r="V14" s="136">
        <v>4</v>
      </c>
      <c r="W14" s="136">
        <v>2</v>
      </c>
      <c r="X14" s="136">
        <v>1</v>
      </c>
      <c r="Y14" s="136">
        <v>0</v>
      </c>
      <c r="Z14" s="136">
        <v>0</v>
      </c>
      <c r="AA14" s="39">
        <f t="shared" si="0"/>
        <v>59</v>
      </c>
    </row>
    <row r="15" spans="1:27" ht="13.5">
      <c r="A15" s="91" t="s">
        <v>92</v>
      </c>
      <c r="B15" s="39">
        <v>5388</v>
      </c>
      <c r="C15" s="133">
        <v>5</v>
      </c>
      <c r="D15" s="136">
        <v>2</v>
      </c>
      <c r="E15" s="136">
        <v>3</v>
      </c>
      <c r="F15" s="136">
        <v>1</v>
      </c>
      <c r="G15" s="136">
        <v>3</v>
      </c>
      <c r="H15" s="136">
        <v>10</v>
      </c>
      <c r="I15" s="136">
        <v>3</v>
      </c>
      <c r="J15" s="136">
        <v>2</v>
      </c>
      <c r="K15" s="136">
        <v>1</v>
      </c>
      <c r="L15" s="136">
        <v>2</v>
      </c>
      <c r="M15" s="136">
        <v>9</v>
      </c>
      <c r="N15" s="136">
        <v>5</v>
      </c>
      <c r="O15" s="136">
        <v>1</v>
      </c>
      <c r="P15" s="136">
        <v>1</v>
      </c>
      <c r="Q15" s="136">
        <v>0</v>
      </c>
      <c r="R15" s="136">
        <v>0</v>
      </c>
      <c r="S15" s="136">
        <v>8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4</v>
      </c>
      <c r="Z15" s="136">
        <v>0</v>
      </c>
      <c r="AA15" s="39">
        <f t="shared" si="0"/>
        <v>55</v>
      </c>
    </row>
    <row r="16" spans="1:27" ht="13.5">
      <c r="A16" s="91" t="s">
        <v>102</v>
      </c>
      <c r="B16" s="39">
        <v>5375</v>
      </c>
      <c r="C16" s="133">
        <v>16</v>
      </c>
      <c r="D16" s="136">
        <v>2</v>
      </c>
      <c r="E16" s="136">
        <v>1</v>
      </c>
      <c r="F16" s="136">
        <v>1</v>
      </c>
      <c r="G16" s="136">
        <v>2</v>
      </c>
      <c r="H16" s="136">
        <v>6</v>
      </c>
      <c r="I16" s="136">
        <v>9</v>
      </c>
      <c r="J16" s="136">
        <v>9</v>
      </c>
      <c r="K16" s="136">
        <v>2</v>
      </c>
      <c r="L16" s="136">
        <v>4</v>
      </c>
      <c r="M16" s="136">
        <v>0</v>
      </c>
      <c r="N16" s="136">
        <v>3</v>
      </c>
      <c r="O16" s="136">
        <v>1</v>
      </c>
      <c r="P16" s="136">
        <v>1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1</v>
      </c>
      <c r="W16" s="136">
        <v>0</v>
      </c>
      <c r="X16" s="136">
        <v>0</v>
      </c>
      <c r="Y16" s="136">
        <v>0</v>
      </c>
      <c r="Z16" s="136">
        <v>0</v>
      </c>
      <c r="AA16" s="39">
        <f t="shared" si="0"/>
        <v>42</v>
      </c>
    </row>
    <row r="17" spans="1:27" ht="13.5">
      <c r="A17" s="91" t="s">
        <v>97</v>
      </c>
      <c r="B17" s="39">
        <v>5373</v>
      </c>
      <c r="C17" s="133">
        <v>10</v>
      </c>
      <c r="D17" s="136">
        <v>3</v>
      </c>
      <c r="E17" s="136">
        <v>1</v>
      </c>
      <c r="F17" s="136">
        <v>0</v>
      </c>
      <c r="G17" s="136">
        <v>2</v>
      </c>
      <c r="H17" s="136">
        <v>2</v>
      </c>
      <c r="I17" s="136">
        <v>4</v>
      </c>
      <c r="J17" s="136">
        <v>3</v>
      </c>
      <c r="K17" s="136">
        <v>8</v>
      </c>
      <c r="L17" s="136">
        <v>9</v>
      </c>
      <c r="M17" s="136">
        <v>6</v>
      </c>
      <c r="N17" s="136">
        <v>1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1</v>
      </c>
      <c r="X17" s="136">
        <v>0</v>
      </c>
      <c r="Y17" s="136">
        <v>0</v>
      </c>
      <c r="Z17" s="136">
        <v>0</v>
      </c>
      <c r="AA17" s="39">
        <f t="shared" si="0"/>
        <v>40</v>
      </c>
    </row>
    <row r="18" spans="1:27" ht="13.5">
      <c r="A18" s="91" t="s">
        <v>162</v>
      </c>
      <c r="B18" s="39">
        <v>5369</v>
      </c>
      <c r="C18" s="133">
        <v>11</v>
      </c>
      <c r="D18" s="136">
        <v>0</v>
      </c>
      <c r="E18" s="136">
        <v>1</v>
      </c>
      <c r="F18" s="136">
        <v>1</v>
      </c>
      <c r="G18" s="136">
        <v>0</v>
      </c>
      <c r="H18" s="136">
        <v>0</v>
      </c>
      <c r="I18" s="136">
        <v>0</v>
      </c>
      <c r="J18" s="136">
        <v>0</v>
      </c>
      <c r="K18" s="136">
        <v>1</v>
      </c>
      <c r="L18" s="136">
        <v>0</v>
      </c>
      <c r="M18" s="136">
        <v>0</v>
      </c>
      <c r="N18" s="136">
        <v>3</v>
      </c>
      <c r="O18" s="136">
        <v>0</v>
      </c>
      <c r="P18" s="136">
        <v>4</v>
      </c>
      <c r="Q18" s="136">
        <v>1</v>
      </c>
      <c r="R18" s="136">
        <v>0</v>
      </c>
      <c r="S18" s="136">
        <v>0</v>
      </c>
      <c r="T18" s="136">
        <v>0</v>
      </c>
      <c r="U18" s="136">
        <v>0</v>
      </c>
      <c r="V18" s="136">
        <v>13</v>
      </c>
      <c r="W18" s="136">
        <v>12</v>
      </c>
      <c r="X18" s="136">
        <v>0</v>
      </c>
      <c r="Y18" s="136">
        <v>0</v>
      </c>
      <c r="Z18" s="136">
        <v>0</v>
      </c>
      <c r="AA18" s="39">
        <f t="shared" si="0"/>
        <v>36</v>
      </c>
    </row>
    <row r="19" spans="1:27" ht="13.5">
      <c r="A19" s="91" t="s">
        <v>105</v>
      </c>
      <c r="B19" s="39">
        <v>5368</v>
      </c>
      <c r="C19" s="133">
        <v>19</v>
      </c>
      <c r="D19" s="136">
        <v>2</v>
      </c>
      <c r="E19" s="136">
        <v>4</v>
      </c>
      <c r="F19" s="136">
        <v>6</v>
      </c>
      <c r="G19" s="136">
        <v>0</v>
      </c>
      <c r="H19" s="136">
        <v>1</v>
      </c>
      <c r="I19" s="136">
        <v>1</v>
      </c>
      <c r="J19" s="136">
        <v>0</v>
      </c>
      <c r="K19" s="136">
        <v>1</v>
      </c>
      <c r="L19" s="136">
        <v>3</v>
      </c>
      <c r="M19" s="136">
        <v>4</v>
      </c>
      <c r="N19" s="136">
        <v>4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5</v>
      </c>
      <c r="U19" s="136">
        <v>0</v>
      </c>
      <c r="V19" s="136">
        <v>1</v>
      </c>
      <c r="W19" s="136">
        <v>1</v>
      </c>
      <c r="X19" s="136">
        <v>0</v>
      </c>
      <c r="Y19" s="136">
        <v>2</v>
      </c>
      <c r="Z19" s="136">
        <v>0</v>
      </c>
      <c r="AA19" s="39">
        <f t="shared" si="0"/>
        <v>35</v>
      </c>
    </row>
    <row r="20" spans="1:27" ht="13.5">
      <c r="A20" s="91" t="s">
        <v>104</v>
      </c>
      <c r="B20" s="39">
        <v>5363</v>
      </c>
      <c r="C20" s="133">
        <v>18</v>
      </c>
      <c r="D20" s="136">
        <v>2</v>
      </c>
      <c r="E20" s="136">
        <v>7</v>
      </c>
      <c r="F20" s="136">
        <v>4</v>
      </c>
      <c r="G20" s="136">
        <v>3</v>
      </c>
      <c r="H20" s="136">
        <v>0</v>
      </c>
      <c r="I20" s="136">
        <v>2</v>
      </c>
      <c r="J20" s="136">
        <v>2</v>
      </c>
      <c r="K20" s="136">
        <v>0</v>
      </c>
      <c r="L20" s="136">
        <v>1</v>
      </c>
      <c r="M20" s="136">
        <v>3</v>
      </c>
      <c r="N20" s="136">
        <v>3</v>
      </c>
      <c r="O20" s="136">
        <v>0</v>
      </c>
      <c r="P20" s="136">
        <v>2</v>
      </c>
      <c r="Q20" s="136">
        <v>0</v>
      </c>
      <c r="R20" s="136">
        <v>0</v>
      </c>
      <c r="S20" s="136">
        <v>0</v>
      </c>
      <c r="T20" s="136">
        <v>1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39">
        <f t="shared" si="0"/>
        <v>30</v>
      </c>
    </row>
    <row r="21" spans="1:27" ht="13.5">
      <c r="A21" s="91" t="s">
        <v>89</v>
      </c>
      <c r="B21" s="39">
        <v>5360</v>
      </c>
      <c r="C21" s="133">
        <v>2</v>
      </c>
      <c r="D21" s="136">
        <v>1</v>
      </c>
      <c r="E21" s="136">
        <v>3</v>
      </c>
      <c r="F21" s="136">
        <v>6</v>
      </c>
      <c r="G21" s="136">
        <v>2</v>
      </c>
      <c r="H21" s="136">
        <v>0</v>
      </c>
      <c r="I21" s="136">
        <v>3</v>
      </c>
      <c r="J21" s="136">
        <v>3</v>
      </c>
      <c r="K21" s="136">
        <v>0</v>
      </c>
      <c r="L21" s="136">
        <v>5</v>
      </c>
      <c r="M21" s="136">
        <v>1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1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2</v>
      </c>
      <c r="AA21" s="39">
        <f t="shared" si="0"/>
        <v>27</v>
      </c>
    </row>
    <row r="22" spans="1:27" ht="13.5">
      <c r="A22" s="91" t="s">
        <v>95</v>
      </c>
      <c r="B22" s="39">
        <v>5359</v>
      </c>
      <c r="C22" s="133">
        <v>8</v>
      </c>
      <c r="D22" s="136">
        <v>6</v>
      </c>
      <c r="E22" s="136">
        <v>0</v>
      </c>
      <c r="F22" s="136">
        <v>2</v>
      </c>
      <c r="G22" s="136">
        <v>2</v>
      </c>
      <c r="H22" s="136">
        <v>0</v>
      </c>
      <c r="I22" s="136">
        <v>0</v>
      </c>
      <c r="J22" s="136">
        <v>2</v>
      </c>
      <c r="K22" s="136">
        <v>3</v>
      </c>
      <c r="L22" s="136">
        <v>3</v>
      </c>
      <c r="M22" s="136">
        <v>0</v>
      </c>
      <c r="N22" s="136">
        <v>3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1</v>
      </c>
      <c r="U22" s="136">
        <v>0</v>
      </c>
      <c r="V22" s="136">
        <v>1</v>
      </c>
      <c r="W22" s="136">
        <v>1</v>
      </c>
      <c r="X22" s="136">
        <v>1</v>
      </c>
      <c r="Y22" s="136">
        <v>0</v>
      </c>
      <c r="Z22" s="136">
        <v>1</v>
      </c>
      <c r="AA22" s="39">
        <f t="shared" si="0"/>
        <v>26</v>
      </c>
    </row>
    <row r="23" spans="1:27" ht="13.5">
      <c r="A23" s="38" t="s">
        <v>10</v>
      </c>
      <c r="B23" s="161">
        <f>SUM(B3:B22)</f>
        <v>108319</v>
      </c>
      <c r="C23" s="161"/>
      <c r="D23" s="117">
        <f>SUM(D3:D22)</f>
        <v>72</v>
      </c>
      <c r="E23" s="118">
        <f aca="true" t="shared" si="1" ref="E23:Z23">SUM(E3:E22)</f>
        <v>122</v>
      </c>
      <c r="F23" s="117">
        <f t="shared" si="1"/>
        <v>68</v>
      </c>
      <c r="G23" s="117">
        <f t="shared" si="1"/>
        <v>62</v>
      </c>
      <c r="H23" s="117">
        <f t="shared" si="1"/>
        <v>77</v>
      </c>
      <c r="I23" s="117">
        <f t="shared" si="1"/>
        <v>92</v>
      </c>
      <c r="J23" s="117">
        <f t="shared" si="1"/>
        <v>88</v>
      </c>
      <c r="K23" s="117">
        <f t="shared" si="1"/>
        <v>52</v>
      </c>
      <c r="L23" s="117">
        <f t="shared" si="1"/>
        <v>82</v>
      </c>
      <c r="M23" s="117">
        <f t="shared" si="1"/>
        <v>93</v>
      </c>
      <c r="N23" s="117">
        <f t="shared" si="1"/>
        <v>61</v>
      </c>
      <c r="O23" s="118">
        <f t="shared" si="1"/>
        <v>112</v>
      </c>
      <c r="P23" s="118">
        <f t="shared" si="1"/>
        <v>110</v>
      </c>
      <c r="Q23" s="117">
        <f t="shared" si="1"/>
        <v>10</v>
      </c>
      <c r="R23" s="117">
        <f t="shared" si="1"/>
        <v>12</v>
      </c>
      <c r="S23" s="117">
        <f t="shared" si="1"/>
        <v>39</v>
      </c>
      <c r="T23" s="117">
        <f t="shared" si="1"/>
        <v>40</v>
      </c>
      <c r="U23" s="117">
        <f t="shared" si="1"/>
        <v>29</v>
      </c>
      <c r="V23" s="118">
        <f t="shared" si="1"/>
        <v>143</v>
      </c>
      <c r="W23" s="118">
        <f t="shared" si="1"/>
        <v>175</v>
      </c>
      <c r="X23" s="117">
        <f t="shared" si="1"/>
        <v>37</v>
      </c>
      <c r="Y23" s="117">
        <f t="shared" si="1"/>
        <v>44</v>
      </c>
      <c r="Z23" s="117">
        <f t="shared" si="1"/>
        <v>39</v>
      </c>
      <c r="AA23" s="116"/>
    </row>
    <row r="24" spans="1:26" ht="13.5">
      <c r="A24" s="117" t="s">
        <v>168</v>
      </c>
      <c r="D24" s="107"/>
      <c r="E24" s="108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108"/>
      <c r="Q24" s="107"/>
      <c r="R24" s="107"/>
      <c r="S24" s="107"/>
      <c r="X24" s="262" t="s">
        <v>10</v>
      </c>
      <c r="Y24" s="263"/>
      <c r="Z24" s="264"/>
    </row>
    <row r="25" spans="1:26" ht="13.5">
      <c r="A25" s="47">
        <v>5333</v>
      </c>
      <c r="X25" s="265">
        <f>SUM(D23:Z23)</f>
        <v>1659</v>
      </c>
      <c r="Y25" s="266"/>
      <c r="Z25" s="267"/>
    </row>
    <row r="26" ht="12.75">
      <c r="N26" s="17"/>
    </row>
  </sheetData>
  <mergeCells count="2">
    <mergeCell ref="X24:Z24"/>
    <mergeCell ref="X25:Z25"/>
  </mergeCells>
  <printOptions/>
  <pageMargins left="0.24" right="0.19" top="1.07" bottom="1" header="0.5" footer="0.5"/>
  <pageSetup horizontalDpi="600" verticalDpi="600" orientation="landscape" paperSize="9" scale="130" r:id="rId3"/>
  <headerFooter alignWithMargins="0">
    <oddHeader>&amp;CPARTITO DEMOCRATICO&amp;Rlista n. 6</oddHeader>
    <oddFooter>&amp;LCOPPARO (FE)&amp;RAMMINISTRATIVE 2009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dcapatti</cp:lastModifiedBy>
  <cp:lastPrinted>2009-06-12T07:16:46Z</cp:lastPrinted>
  <dcterms:created xsi:type="dcterms:W3CDTF">2009-06-10T07:43:23Z</dcterms:created>
  <dcterms:modified xsi:type="dcterms:W3CDTF">2014-02-17T10:57:03Z</dcterms:modified>
  <cp:category/>
  <cp:version/>
  <cp:contentType/>
  <cp:contentStatus/>
</cp:coreProperties>
</file>